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ta_foongky\Desktop\!AMU\TSG\2022-2023 Tranche prep\"/>
    </mc:Choice>
  </mc:AlternateContent>
  <xr:revisionPtr revIDLastSave="0" documentId="8_{68B7D194-AC02-4B5A-B322-3B97C1EC025B}" xr6:coauthVersionLast="47" xr6:coauthVersionMax="47" xr10:uidLastSave="{00000000-0000-0000-0000-000000000000}"/>
  <bookViews>
    <workbookView xWindow="-120" yWindow="-120" windowWidth="29040" windowHeight="15840" tabRatio="886" activeTab="11" xr2:uid="{00000000-000D-0000-FFFF-FFFF00000000}"/>
  </bookViews>
  <sheets>
    <sheet name="Annex A" sheetId="9" r:id="rId1"/>
    <sheet name="1. Shower Stall" sheetId="1" r:id="rId2"/>
    <sheet name="2. WC" sheetId="2" r:id="rId3"/>
    <sheet name="3. UR" sheetId="4" r:id="rId4"/>
    <sheet name="4. WHB" sheetId="5" r:id="rId5"/>
    <sheet name="5. Locker" sheetId="7" r:id="rId6"/>
    <sheet name="6. Other Sanitary Fittings" sheetId="10" r:id="rId7"/>
    <sheet name="7. Builder's Works" sheetId="11" r:id="rId8"/>
    <sheet name="8. Finishings" sheetId="12" r:id="rId9"/>
    <sheet name="9. M&amp;E works" sheetId="13" r:id="rId10"/>
    <sheet name="10. Bicycle facilities" sheetId="14" r:id="rId11"/>
    <sheet name="11. Bicycle Parking" sheetId="15" r:id="rId12"/>
  </sheets>
  <definedNames>
    <definedName name="_ftn1" localSheetId="1">'1. Shower Stall'!$C$8</definedName>
    <definedName name="_ftnref1" localSheetId="1">'1. Shower Stall'!$C$5</definedName>
    <definedName name="_xlnm.Print_Area" localSheetId="1">'1. Shower Stall'!$A$1:$F$35</definedName>
    <definedName name="_xlnm.Print_Area" localSheetId="2">'2. WC'!$A$1:$F$35</definedName>
    <definedName name="_xlnm.Print_Area" localSheetId="3">'3. UR'!$A$1:$F$35</definedName>
    <definedName name="_xlnm.Print_Area" localSheetId="4">'4. WHB'!$A$1:$F$36</definedName>
    <definedName name="_xlnm.Print_Area" localSheetId="5">'5. Locker'!$A$1:$J$14</definedName>
    <definedName name="_xlnm.Print_Area" localSheetId="6">'6. Other Sanitary Fittings'!$A$1:$F$35</definedName>
    <definedName name="_xlnm.Print_Area" localSheetId="0">'Annex A'!$A$1:$J$74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5" l="1"/>
  <c r="E35" i="13"/>
  <c r="E36" i="4"/>
  <c r="E35" i="12"/>
  <c r="E35" i="11"/>
  <c r="E36" i="2"/>
  <c r="D47" i="9"/>
  <c r="D49" i="9" l="1"/>
  <c r="D42" i="9"/>
  <c r="D41" i="9"/>
  <c r="D40" i="9"/>
  <c r="D39" i="9"/>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35" i="15" s="1"/>
  <c r="F49" i="9" s="1"/>
  <c r="D32" i="9"/>
  <c r="D46" i="9" s="1"/>
  <c r="E49" i="9" l="1"/>
  <c r="G4" i="7"/>
  <c r="F4" i="7"/>
  <c r="G27" i="9"/>
  <c r="F5" i="7"/>
  <c r="F6" i="7"/>
  <c r="F7" i="7"/>
  <c r="F8" i="7"/>
  <c r="F9" i="7"/>
  <c r="F10" i="7"/>
  <c r="F11" i="7"/>
  <c r="F12" i="7"/>
  <c r="F13" i="7"/>
  <c r="G5" i="7"/>
  <c r="G6" i="7"/>
  <c r="G7" i="7"/>
  <c r="G8" i="7"/>
  <c r="G9" i="7"/>
  <c r="G10" i="7"/>
  <c r="G11" i="7"/>
  <c r="G12" i="7"/>
  <c r="G13" i="7"/>
  <c r="F70" i="9"/>
  <c r="F71" i="9"/>
  <c r="F72" i="9"/>
  <c r="F73" i="9"/>
  <c r="F74" i="9"/>
  <c r="F75" i="9"/>
  <c r="F76" i="9"/>
  <c r="F77" i="9"/>
  <c r="F78" i="9"/>
  <c r="F79" i="9"/>
  <c r="F80" i="9"/>
  <c r="F81" i="9"/>
  <c r="F82" i="9"/>
  <c r="F83" i="9"/>
  <c r="F84" i="9"/>
  <c r="I9" i="7" l="1"/>
  <c r="I13" i="7"/>
  <c r="I5" i="7"/>
  <c r="I12" i="7"/>
  <c r="I8" i="7"/>
  <c r="I11" i="7"/>
  <c r="I7" i="7"/>
  <c r="I10" i="7"/>
  <c r="I6" i="7"/>
  <c r="I4" i="7"/>
  <c r="G14" i="7"/>
  <c r="F14" i="7"/>
  <c r="D43" i="9" s="1"/>
  <c r="G15" i="7" l="1"/>
  <c r="F43" i="9" s="1"/>
  <c r="H14" i="7"/>
  <c r="E5" i="14" l="1"/>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4" i="14"/>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4" i="13"/>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4" i="12"/>
  <c r="E34" i="12" s="1"/>
  <c r="F46" i="9" s="1"/>
  <c r="E34" i="14" l="1"/>
  <c r="E35" i="14" s="1"/>
  <c r="F48" i="9" s="1"/>
  <c r="E34" i="13"/>
  <c r="F47" i="9" s="1"/>
  <c r="E46" i="9"/>
  <c r="F55" i="9"/>
  <c r="F56" i="9"/>
  <c r="F57" i="9"/>
  <c r="F58" i="9"/>
  <c r="F59" i="9"/>
  <c r="F60" i="9"/>
  <c r="F61" i="9"/>
  <c r="F62" i="9"/>
  <c r="F63" i="9"/>
  <c r="F64" i="9"/>
  <c r="F65" i="9"/>
  <c r="F66" i="9"/>
  <c r="F67" i="9"/>
  <c r="F68" i="9"/>
  <c r="F69" i="9"/>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4" i="11" s="1"/>
  <c r="F45" i="9" s="1"/>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4" i="10"/>
  <c r="E34" i="10" s="1"/>
  <c r="E43" i="9"/>
  <c r="E35" i="10" l="1"/>
  <c r="F44" i="9" s="1"/>
  <c r="E48" i="9"/>
  <c r="E47" i="9"/>
  <c r="E45" i="9"/>
  <c r="E44" i="9"/>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35" i="2" s="1"/>
  <c r="F40" i="9" s="1"/>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35" i="4" s="1"/>
  <c r="F41" i="9" s="1"/>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5" i="5"/>
  <c r="E35" i="5" s="1"/>
  <c r="E36" i="5" l="1"/>
  <c r="F42" i="9" s="1"/>
  <c r="E40" i="9"/>
  <c r="E41" i="9"/>
  <c r="E35" i="1"/>
  <c r="E36" i="1" s="1"/>
  <c r="E42" i="9"/>
  <c r="F39" i="9" l="1"/>
  <c r="F50" i="9" s="1"/>
  <c r="C89" i="9" s="1"/>
  <c r="E39" i="9"/>
  <c r="E50" i="9" s="1"/>
  <c r="C88" i="9" s="1"/>
</calcChain>
</file>

<file path=xl/sharedStrings.xml><?xml version="1.0" encoding="utf-8"?>
<sst xmlns="http://schemas.openxmlformats.org/spreadsheetml/2006/main" count="223" uniqueCount="131">
  <si>
    <t>Shower Stall</t>
  </si>
  <si>
    <t>S/No</t>
  </si>
  <si>
    <t>Type of End-of-Trip facilities</t>
  </si>
  <si>
    <t>Qty</t>
  </si>
  <si>
    <t>Estimated Claim Amount (S$)</t>
  </si>
  <si>
    <t>Estimated Total Cost (S$)</t>
  </si>
  <si>
    <t>Total</t>
  </si>
  <si>
    <t>Shower cubicle/door</t>
  </si>
  <si>
    <t>Shower mixer</t>
  </si>
  <si>
    <t>Shower head</t>
  </si>
  <si>
    <t>Robe hook</t>
  </si>
  <si>
    <t>Soap dispenser</t>
  </si>
  <si>
    <t>Shower bench</t>
  </si>
  <si>
    <t>Floor trap/gratings</t>
  </si>
  <si>
    <t>WC</t>
  </si>
  <si>
    <t>WC cubicle/door</t>
  </si>
  <si>
    <t>WC squat pan</t>
  </si>
  <si>
    <t>WC bowl</t>
  </si>
  <si>
    <t>Sensor valve</t>
  </si>
  <si>
    <t>Toilet paper holder</t>
  </si>
  <si>
    <t>Door hook</t>
  </si>
  <si>
    <t>Bib tap</t>
  </si>
  <si>
    <t>Grab bar</t>
  </si>
  <si>
    <t>UR</t>
  </si>
  <si>
    <t>Urinal</t>
  </si>
  <si>
    <t>Partition/panel</t>
  </si>
  <si>
    <t>WHB</t>
  </si>
  <si>
    <t>Tap</t>
  </si>
  <si>
    <t>Type of locker</t>
  </si>
  <si>
    <t>Locker</t>
  </si>
  <si>
    <t>Other sanitary fittings</t>
  </si>
  <si>
    <t>All items provided within washroom not directly related to the provision of Shower stall, WC, UR, WHB. This is inclusive of items within ambulant WC. Ambulant WC items to be indicated separately.</t>
  </si>
  <si>
    <t>Hand dryer</t>
  </si>
  <si>
    <t>Waste receptacle</t>
  </si>
  <si>
    <t>Paper towel dispenser</t>
  </si>
  <si>
    <t>Vanity counter</t>
  </si>
  <si>
    <t>Mirror</t>
  </si>
  <si>
    <t>Ledges/Benches</t>
  </si>
  <si>
    <t>Entrance doors</t>
  </si>
  <si>
    <t>Floor</t>
  </si>
  <si>
    <t>Wall</t>
  </si>
  <si>
    <t>Ceiling/Access panel</t>
  </si>
  <si>
    <t>Tiling</t>
  </si>
  <si>
    <t>Plumbing/Sanitary</t>
  </si>
  <si>
    <t>Electrical works</t>
  </si>
  <si>
    <t>Aircon and ventilation</t>
  </si>
  <si>
    <t>Fire protection</t>
  </si>
  <si>
    <t>M&amp;E Works</t>
  </si>
  <si>
    <t>Builder's works</t>
  </si>
  <si>
    <t>Air pump station</t>
  </si>
  <si>
    <t>Repair station</t>
  </si>
  <si>
    <t>Bicycle facilities</t>
  </si>
  <si>
    <t>Offices</t>
  </si>
  <si>
    <t>Shops and departmental stores</t>
  </si>
  <si>
    <t>Which Zone does the development falls into? (Pick from dropdown list)</t>
  </si>
  <si>
    <t>1. Declaration of development zone</t>
  </si>
  <si>
    <t>No. with reference to circular</t>
  </si>
  <si>
    <t>Residential developments</t>
  </si>
  <si>
    <t>Use Categories</t>
  </si>
  <si>
    <t>Proposed other supporting facilities</t>
  </si>
  <si>
    <t>Water Closet (WC)</t>
  </si>
  <si>
    <t>Urinal (UR)</t>
  </si>
  <si>
    <t>Wash Hand Basin (WHB)</t>
  </si>
  <si>
    <t>Other Sanitary Fittings</t>
  </si>
  <si>
    <t>Builder's Works</t>
  </si>
  <si>
    <t>Finishings</t>
  </si>
  <si>
    <t>Bicycle Facilities</t>
  </si>
  <si>
    <t>Category</t>
  </si>
  <si>
    <t>Total Cost</t>
  </si>
  <si>
    <t>Amount claimed</t>
  </si>
  <si>
    <t>Total Amount:</t>
  </si>
  <si>
    <t>Justification for provision of supporting facilities</t>
  </si>
  <si>
    <t>Estimated Unit Cost</t>
  </si>
  <si>
    <t>Estimated Total Cost</t>
  </si>
  <si>
    <t>Claim Amount</t>
  </si>
  <si>
    <t>Proposed Quantum</t>
  </si>
  <si>
    <t>All items to be within shower stall cubicle (reference image on right), inclusive of items within ambulant WC. Ambulant WC items to be indicated separately. Please include in remarks column any reference to quotations submitted.</t>
  </si>
  <si>
    <t>Quotation is to be submitted detailing unit cost and quantity for cross checking of price. Please highlight the relevant items to facilitate evaluation.</t>
  </si>
  <si>
    <t>All items to be within WC cubicle (reference image on right), inclusive of items within ambulant WC. Ambulant WC items to be indicated separately. Please include in remarks column any reference to quotations submitted.</t>
  </si>
  <si>
    <t>All items to be directly related to provision of UR (reference image on right). Please include in remarks column any reference to quotations submitted.</t>
  </si>
  <si>
    <t>All items to be directly related to the provision of WHB (reference image on right). Please include in remarks column any reference to quotations submitted.</t>
  </si>
  <si>
    <t>Wash Hand Basin</t>
  </si>
  <si>
    <t>Total Cost:</t>
  </si>
  <si>
    <t>Claim Amount:</t>
  </si>
  <si>
    <t>Amount will be calculated automatically</t>
  </si>
  <si>
    <t>Type of Builder's Works</t>
  </si>
  <si>
    <t>Type of Finishing</t>
  </si>
  <si>
    <t>Definition of Zone 1, 2 and 3 are to be found out via link: https://www.lta.gov.sg/content/dam/ltaweb/corp/Industry/files/parking_zones.pdf</t>
  </si>
  <si>
    <t>Number of compartments per locker set</t>
  </si>
  <si>
    <t>Total number of compartments</t>
  </si>
  <si>
    <t>Number of locker sets</t>
  </si>
  <si>
    <t>Estimated Unit cost per locker set</t>
  </si>
  <si>
    <t>Business Park</t>
  </si>
  <si>
    <t>Total GFA:</t>
  </si>
  <si>
    <t>Please fill in sheets 1. Shower Stall - 10. Bicycle Facilities in accordance to the definitions and items provided. Values will be calculated automatically.</t>
  </si>
  <si>
    <r>
      <t>DU/GFA (m</t>
    </r>
    <r>
      <rPr>
        <vertAlign val="superscript"/>
        <sz val="11"/>
        <color theme="1"/>
        <rFont val="Calibri"/>
        <family val="2"/>
        <scheme val="minor"/>
      </rPr>
      <t>2</t>
    </r>
    <r>
      <rPr>
        <sz val="11"/>
        <color theme="1"/>
        <rFont val="Calibri"/>
        <family val="2"/>
        <scheme val="minor"/>
      </rPr>
      <t>)</t>
    </r>
  </si>
  <si>
    <t>Estimated cost per compartment</t>
  </si>
  <si>
    <t xml:space="preserve">2. Breakdown of development Uses </t>
  </si>
  <si>
    <t>Total Number of Shower Stalls provided:</t>
  </si>
  <si>
    <t>Total Claimable amount</t>
  </si>
  <si>
    <t>80% of total cost, or $1760 per shower stall, whichever lower</t>
  </si>
  <si>
    <t>Total Number of WC Stalls provided:</t>
  </si>
  <si>
    <t>Total Number UR provided:</t>
  </si>
  <si>
    <t>Remarks
(Please include reference to invoice serial number for evaluation)</t>
  </si>
  <si>
    <t>Total Number WHB provided:</t>
  </si>
  <si>
    <r>
      <t>All items to be directly related to the provision of lockers (reference image on right). Please include in remarks column any reference to quotations submitted.
For cases where there are different types of lockers provided, please indicate each type on a different row.
*</t>
    </r>
    <r>
      <rPr>
        <b/>
        <i/>
        <sz val="11"/>
        <color theme="1"/>
        <rFont val="Calibri"/>
        <family val="2"/>
        <scheme val="minor"/>
      </rPr>
      <t>Smart lockers refer to lockers with electronically managed locking mechanisms.</t>
    </r>
  </si>
  <si>
    <t>Total Claimable Amount</t>
  </si>
  <si>
    <t>Traditional Locker</t>
  </si>
  <si>
    <t>3. Declaration of floor area for EOT facilities and/or bicycle parking area</t>
  </si>
  <si>
    <t>Floor area of EOT facilities area
(Excluding janitor closet, if any)</t>
  </si>
  <si>
    <t>Floor area of Bicycle Parking area</t>
  </si>
  <si>
    <t>Total floor area</t>
  </si>
  <si>
    <t>80% of total cost, up to a maximum claim of $3464</t>
  </si>
  <si>
    <t>Bicycle Parking</t>
  </si>
  <si>
    <t>Type A Application: Limited to bicycle parking above statutory requirements
Type B Application: All new bicycle parking provided</t>
  </si>
  <si>
    <t>-</t>
  </si>
  <si>
    <t>Total Number Bicycle Parking provided:</t>
  </si>
  <si>
    <t xml:space="preserve">Leave blank if not applicable, LTA reserves the right to reject any proposed claims with no reasons provided. </t>
  </si>
  <si>
    <t>Wayfinding Signage</t>
  </si>
  <si>
    <t>80% of total cost, or $400 per locker, whichever lower</t>
  </si>
  <si>
    <t>4. Details of end-of-trip facilities to be funded</t>
  </si>
  <si>
    <t>5. Proposed quantum for additional supporting facilities not listed in above tables</t>
  </si>
  <si>
    <t>6. Total Cost of EOT Facilities and Claim Amount</t>
  </si>
  <si>
    <t>80% of total cost, or $1825 per WC stall, whichever lower</t>
  </si>
  <si>
    <t>80% of total cost, or $1060 per UR, whichever lower</t>
  </si>
  <si>
    <t>80% of total cost, or $628 per UR, whichever lower</t>
  </si>
  <si>
    <t>80% of total cost, up to a maximum claim of $2,208</t>
  </si>
  <si>
    <t>80% of total cost, up to a maximum claim of $17,000</t>
  </si>
  <si>
    <t>80% of total cost, or $381 per sqm of EOT facilities area, whichever lower</t>
  </si>
  <si>
    <t>80% of total cost, or $869 per sqm of EOT facilities area, whichever lower</t>
  </si>
  <si>
    <t>80% of total cost, or $227 per bicycle lot, whichever lower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</si>
</sst>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1"/>
      <color theme="1"/>
      <name val="Calibri"/>
      <family val="2"/>
      <scheme val="minor"/>
    </font>
    <font>
      <i/>
      <sz val="11"/>
      <color theme="1"/>
      <name val="Calibri"/>
      <family val="2"/>
      <scheme val="minor"/>
    </font>
    <font>
      <sz val="12"/>
      <color rgb="FF000000"/>
      <name val="Calibri"/>
      <family val="2"/>
      <scheme val="minor"/>
    </font>
    <font>
      <sz val="10"/>
      <color theme="1"/>
      <name val="Calibri"/>
      <family val="2"/>
      <scheme val="minor"/>
    </font>
    <font>
      <b/>
      <sz val="12"/>
      <color theme="1"/>
      <name val="Calibri"/>
      <family val="2"/>
      <scheme val="minor"/>
    </font>
    <font>
      <b/>
      <sz val="12"/>
      <color theme="9"/>
      <name val="Calibri"/>
      <family val="2"/>
      <scheme val="minor"/>
    </font>
    <font>
      <sz val="11"/>
      <color theme="1"/>
      <name val="Calibri"/>
      <family val="2"/>
    </font>
    <font>
      <vertAlign val="superscript"/>
      <sz val="11"/>
      <color theme="1"/>
      <name val="Calibri"/>
      <family val="2"/>
      <scheme val="minor"/>
    </font>
    <font>
      <b/>
      <sz val="16"/>
      <color theme="1"/>
      <name val="Calibri"/>
      <family val="2"/>
      <scheme val="minor"/>
    </font>
    <font>
      <u/>
      <sz val="16"/>
      <color theme="1"/>
      <name val="Calibri"/>
      <family val="2"/>
      <scheme val="minor"/>
    </font>
    <font>
      <b/>
      <sz val="14"/>
      <color theme="1"/>
      <name val="Calibri"/>
      <family val="2"/>
      <scheme val="minor"/>
    </font>
    <font>
      <i/>
      <sz val="11"/>
      <color rgb="FF7F7F7F"/>
      <name val="Calibri"/>
      <family val="2"/>
      <scheme val="minor"/>
    </font>
    <font>
      <b/>
      <i/>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s>
  <cellStyleXfs count="2">
    <xf numFmtId="0" fontId="0" fillId="0" borderId="0"/>
    <xf numFmtId="0" fontId="12" fillId="0" borderId="0" applyNumberFormat="0" applyFill="0" applyBorder="0" applyAlignment="0" applyProtection="0"/>
  </cellStyleXfs>
  <cellXfs count="181">
    <xf numFmtId="0" fontId="0" fillId="0" borderId="0" xfId="0"/>
    <xf numFmtId="0" fontId="0" fillId="0" borderId="0" xfId="0" applyNumberFormat="1"/>
    <xf numFmtId="0" fontId="0" fillId="0" borderId="0" xfId="0" applyAlignment="1">
      <alignment wrapText="1"/>
    </xf>
    <xf numFmtId="0" fontId="3" fillId="0" borderId="1" xfId="0" applyFont="1" applyBorder="1" applyAlignment="1">
      <alignment horizontal="left" vertical="center" readingOrder="1"/>
    </xf>
    <xf numFmtId="0" fontId="3" fillId="0" borderId="1" xfId="0" applyFont="1" applyBorder="1" applyAlignment="1">
      <alignment horizontal="left" vertical="center" wrapText="1" readingOrder="1"/>
    </xf>
    <xf numFmtId="0" fontId="0" fillId="0" borderId="0" xfId="0" applyNumberFormat="1" applyAlignment="1">
      <alignment vertical="center" wrapText="1"/>
    </xf>
    <xf numFmtId="0" fontId="0" fillId="0" borderId="11" xfId="0" applyNumberFormat="1" applyBorder="1" applyAlignment="1">
      <alignment horizontal="center"/>
    </xf>
    <xf numFmtId="0" fontId="0" fillId="0" borderId="11" xfId="0" applyBorder="1" applyAlignment="1">
      <alignment horizontal="center"/>
    </xf>
    <xf numFmtId="0" fontId="0" fillId="0" borderId="11" xfId="0" applyNumberFormat="1" applyBorder="1" applyAlignment="1">
      <alignment horizontal="center" vertical="center"/>
    </xf>
    <xf numFmtId="0" fontId="0" fillId="0" borderId="0" xfId="0" applyAlignment="1">
      <alignment vertical="top"/>
    </xf>
    <xf numFmtId="0" fontId="1" fillId="2" borderId="5" xfId="0" applyFont="1" applyFill="1" applyBorder="1" applyAlignment="1">
      <alignment horizontal="left"/>
    </xf>
    <xf numFmtId="0" fontId="1" fillId="2" borderId="6" xfId="0" applyFont="1" applyFill="1" applyBorder="1" applyAlignment="1">
      <alignment horizontal="left"/>
    </xf>
    <xf numFmtId="0" fontId="3" fillId="0" borderId="1" xfId="0" applyFont="1" applyBorder="1" applyAlignment="1">
      <alignment horizontal="left" vertical="center"/>
    </xf>
    <xf numFmtId="0" fontId="0" fillId="3" borderId="9" xfId="0" applyFill="1" applyBorder="1" applyAlignment="1">
      <alignment vertical="center"/>
    </xf>
    <xf numFmtId="0" fontId="0" fillId="3" borderId="2" xfId="0" applyFill="1" applyBorder="1" applyAlignment="1">
      <alignment vertical="center" wrapText="1"/>
    </xf>
    <xf numFmtId="0" fontId="0" fillId="3" borderId="10" xfId="0" applyNumberFormat="1" applyFill="1" applyBorder="1" applyAlignment="1">
      <alignment vertical="center" wrapText="1"/>
    </xf>
    <xf numFmtId="0" fontId="0" fillId="3" borderId="11" xfId="0" applyFill="1" applyBorder="1" applyAlignment="1">
      <alignment vertical="center" wrapText="1"/>
    </xf>
    <xf numFmtId="0" fontId="0" fillId="3" borderId="1" xfId="0" applyFill="1" applyBorder="1" applyAlignment="1">
      <alignment vertical="center" wrapText="1"/>
    </xf>
    <xf numFmtId="0" fontId="9" fillId="2" borderId="4" xfId="0" applyFont="1" applyFill="1" applyBorder="1" applyAlignment="1">
      <alignment horizontal="left"/>
    </xf>
    <xf numFmtId="0" fontId="10" fillId="0" borderId="0" xfId="0" applyFont="1" applyProtection="1"/>
    <xf numFmtId="0" fontId="0" fillId="0" borderId="0" xfId="0" applyProtection="1"/>
    <xf numFmtId="0" fontId="0" fillId="0" borderId="0" xfId="0" applyBorder="1" applyProtection="1"/>
    <xf numFmtId="0" fontId="0" fillId="3" borderId="22" xfId="0" applyFill="1" applyBorder="1" applyAlignment="1" applyProtection="1">
      <alignment horizontal="center" vertical="center"/>
    </xf>
    <xf numFmtId="0" fontId="0" fillId="3" borderId="28" xfId="0" applyFill="1" applyBorder="1" applyAlignment="1" applyProtection="1">
      <alignment horizontal="center" vertical="center" wrapText="1"/>
    </xf>
    <xf numFmtId="0" fontId="0" fillId="0" borderId="11" xfId="0" applyBorder="1" applyProtection="1"/>
    <xf numFmtId="0" fontId="0" fillId="0" borderId="18" xfId="0" applyBorder="1" applyProtection="1"/>
    <xf numFmtId="0" fontId="0" fillId="0" borderId="1" xfId="0" applyBorder="1" applyProtection="1">
      <protection locked="0"/>
    </xf>
    <xf numFmtId="0" fontId="0" fillId="0" borderId="19" xfId="0" applyBorder="1" applyProtection="1">
      <protection locked="0"/>
    </xf>
    <xf numFmtId="164" fontId="0" fillId="4" borderId="1" xfId="0" applyNumberFormat="1" applyFill="1" applyBorder="1" applyAlignment="1" applyProtection="1">
      <alignment wrapText="1"/>
      <protection hidden="1"/>
    </xf>
    <xf numFmtId="164" fontId="0" fillId="2" borderId="16" xfId="0" applyNumberFormat="1" applyFill="1" applyBorder="1" applyAlignment="1" applyProtection="1">
      <protection hidden="1"/>
    </xf>
    <xf numFmtId="164" fontId="0" fillId="0" borderId="1" xfId="0" applyNumberFormat="1" applyBorder="1" applyAlignment="1" applyProtection="1">
      <protection locked="0"/>
    </xf>
    <xf numFmtId="0" fontId="0" fillId="0" borderId="1" xfId="0" applyNumberFormat="1" applyBorder="1" applyAlignment="1" applyProtection="1">
      <protection locked="0"/>
    </xf>
    <xf numFmtId="0" fontId="0" fillId="0" borderId="1" xfId="0" applyBorder="1" applyAlignment="1" applyProtection="1">
      <protection locked="0"/>
    </xf>
    <xf numFmtId="0" fontId="12" fillId="0" borderId="12" xfId="1" applyBorder="1" applyAlignment="1" applyProtection="1">
      <alignment horizontal="left" vertical="center" wrapText="1" readingOrder="1"/>
      <protection locked="0"/>
    </xf>
    <xf numFmtId="0" fontId="12" fillId="0" borderId="12" xfId="1" applyBorder="1" applyAlignment="1" applyProtection="1">
      <protection locked="0"/>
    </xf>
    <xf numFmtId="0" fontId="12" fillId="0" borderId="12" xfId="1" applyBorder="1" applyAlignment="1" applyProtection="1">
      <alignment vertical="center"/>
      <protection locked="0"/>
    </xf>
    <xf numFmtId="0" fontId="12" fillId="0" borderId="12" xfId="1" applyNumberFormat="1" applyBorder="1" applyAlignment="1" applyProtection="1">
      <protection locked="0"/>
    </xf>
    <xf numFmtId="0" fontId="0" fillId="0" borderId="1" xfId="0" applyNumberFormat="1" applyBorder="1" applyProtection="1">
      <protection locked="0"/>
    </xf>
    <xf numFmtId="0" fontId="12" fillId="0" borderId="12" xfId="1" applyBorder="1" applyProtection="1">
      <protection locked="0"/>
    </xf>
    <xf numFmtId="0" fontId="0" fillId="0" borderId="1" xfId="0" applyNumberFormat="1" applyBorder="1" applyAlignment="1" applyProtection="1">
      <alignment wrapText="1"/>
      <protection locked="0"/>
    </xf>
    <xf numFmtId="0" fontId="12" fillId="0" borderId="12" xfId="1" applyBorder="1" applyAlignment="1" applyProtection="1">
      <alignment vertical="center" wrapText="1"/>
      <protection locked="0"/>
    </xf>
    <xf numFmtId="0" fontId="12" fillId="0" borderId="12" xfId="1" applyNumberFormat="1" applyBorder="1" applyProtection="1">
      <protection locked="0"/>
    </xf>
    <xf numFmtId="0" fontId="3" fillId="0" borderId="1" xfId="0" applyFont="1" applyBorder="1" applyAlignment="1" applyProtection="1">
      <alignment horizontal="left" vertical="center" readingOrder="1"/>
      <protection locked="0"/>
    </xf>
    <xf numFmtId="0" fontId="3" fillId="0" borderId="1" xfId="0" applyFont="1" applyBorder="1" applyAlignment="1" applyProtection="1">
      <alignment horizontal="left" vertical="center" wrapText="1" readingOrder="1"/>
      <protection locked="0"/>
    </xf>
    <xf numFmtId="0" fontId="0" fillId="4" borderId="11" xfId="0" applyFill="1" applyBorder="1" applyAlignment="1">
      <alignment horizontal="center" vertical="center" wrapText="1"/>
    </xf>
    <xf numFmtId="0" fontId="0" fillId="4" borderId="1" xfId="0" applyFill="1" applyBorder="1" applyAlignment="1">
      <alignment horizontal="center" vertical="center" wrapText="1"/>
    </xf>
    <xf numFmtId="164" fontId="0" fillId="0" borderId="1" xfId="0" applyNumberFormat="1" applyBorder="1" applyProtection="1">
      <protection locked="0"/>
    </xf>
    <xf numFmtId="164" fontId="0" fillId="0" borderId="1" xfId="0" applyNumberFormat="1" applyBorder="1" applyAlignment="1" applyProtection="1">
      <alignment wrapText="1"/>
      <protection locked="0"/>
    </xf>
    <xf numFmtId="164" fontId="0" fillId="4" borderId="19" xfId="0" applyNumberFormat="1" applyFill="1" applyBorder="1" applyProtection="1">
      <protection hidden="1"/>
    </xf>
    <xf numFmtId="164" fontId="0" fillId="2" borderId="19" xfId="0" applyNumberFormat="1" applyFill="1" applyBorder="1" applyAlignment="1" applyProtection="1">
      <alignment horizontal="center"/>
      <protection hidden="1"/>
    </xf>
    <xf numFmtId="2" fontId="0" fillId="0" borderId="1" xfId="0" applyNumberFormat="1" applyBorder="1" applyProtection="1">
      <protection locked="0"/>
    </xf>
    <xf numFmtId="2" fontId="0" fillId="0" borderId="1" xfId="0" applyNumberFormat="1" applyBorder="1" applyAlignment="1" applyProtection="1">
      <alignment wrapText="1"/>
      <protection locked="0"/>
    </xf>
    <xf numFmtId="3" fontId="0" fillId="0" borderId="1" xfId="0" applyNumberFormat="1" applyBorder="1" applyProtection="1">
      <protection locked="0"/>
    </xf>
    <xf numFmtId="3" fontId="0" fillId="0" borderId="1" xfId="0" applyNumberFormat="1" applyBorder="1" applyAlignment="1" applyProtection="1">
      <alignment wrapText="1"/>
      <protection locked="0"/>
    </xf>
    <xf numFmtId="3" fontId="0" fillId="4" borderId="1" xfId="0" applyNumberFormat="1" applyFill="1" applyBorder="1" applyProtection="1">
      <protection hidden="1"/>
    </xf>
    <xf numFmtId="0" fontId="0" fillId="4" borderId="30" xfId="0" applyFill="1" applyBorder="1" applyAlignment="1">
      <alignment horizontal="center" vertical="center" wrapText="1"/>
    </xf>
    <xf numFmtId="164" fontId="0" fillId="4" borderId="30" xfId="0" applyNumberFormat="1" applyFill="1" applyBorder="1" applyProtection="1">
      <protection hidden="1"/>
    </xf>
    <xf numFmtId="0" fontId="12" fillId="0" borderId="12" xfId="1" applyBorder="1" applyAlignment="1" applyProtection="1">
      <alignment wrapText="1"/>
      <protection locked="0"/>
    </xf>
    <xf numFmtId="0" fontId="12" fillId="0" borderId="12" xfId="1" applyBorder="1" applyAlignment="1" applyProtection="1">
      <alignment wrapText="1" readingOrder="1"/>
      <protection locked="0"/>
    </xf>
    <xf numFmtId="0" fontId="12" fillId="0" borderId="12" xfId="1" applyNumberFormat="1" applyBorder="1" applyAlignment="1" applyProtection="1">
      <alignment wrapText="1" readingOrder="1"/>
      <protection locked="0"/>
    </xf>
    <xf numFmtId="164" fontId="0" fillId="4" borderId="1" xfId="0" applyNumberFormat="1" applyFill="1" applyBorder="1" applyProtection="1">
      <protection hidden="1"/>
    </xf>
    <xf numFmtId="164" fontId="0" fillId="4" borderId="12" xfId="0" applyNumberFormat="1" applyFill="1" applyBorder="1" applyProtection="1">
      <protection hidden="1"/>
    </xf>
    <xf numFmtId="164" fontId="5" fillId="4" borderId="19" xfId="0" applyNumberFormat="1" applyFont="1" applyFill="1" applyBorder="1" applyProtection="1">
      <protection hidden="1"/>
    </xf>
    <xf numFmtId="164" fontId="5" fillId="4" borderId="20" xfId="0" applyNumberFormat="1" applyFont="1" applyFill="1" applyBorder="1" applyProtection="1">
      <protection hidden="1"/>
    </xf>
    <xf numFmtId="0" fontId="3" fillId="0" borderId="1" xfId="0" applyFont="1" applyBorder="1" applyAlignment="1" applyProtection="1">
      <alignment horizontal="left" wrapText="1" readingOrder="1"/>
      <protection locked="0"/>
    </xf>
    <xf numFmtId="0" fontId="0" fillId="0" borderId="1" xfId="0" applyBorder="1" applyProtection="1">
      <protection locked="0"/>
    </xf>
    <xf numFmtId="164" fontId="14" fillId="0" borderId="1" xfId="0" applyNumberFormat="1" applyFont="1" applyBorder="1" applyAlignment="1" applyProtection="1">
      <protection locked="0"/>
    </xf>
    <xf numFmtId="164" fontId="0" fillId="0" borderId="19" xfId="0" applyNumberFormat="1" applyBorder="1" applyProtection="1">
      <protection locked="0"/>
    </xf>
    <xf numFmtId="0" fontId="0" fillId="0" borderId="1" xfId="0" applyBorder="1" applyProtection="1">
      <protection locked="0"/>
    </xf>
    <xf numFmtId="0" fontId="0" fillId="0" borderId="1" xfId="0" applyBorder="1" applyProtection="1">
      <protection locked="0"/>
    </xf>
    <xf numFmtId="164" fontId="0" fillId="2" borderId="1" xfId="0" applyNumberFormat="1" applyFill="1" applyBorder="1" applyAlignment="1" applyProtection="1">
      <protection hidden="1"/>
    </xf>
    <xf numFmtId="0" fontId="2" fillId="2" borderId="17" xfId="0" applyFont="1" applyFill="1" applyBorder="1" applyAlignment="1"/>
    <xf numFmtId="0" fontId="0" fillId="2" borderId="12" xfId="0" applyFill="1" applyBorder="1" applyAlignment="1"/>
    <xf numFmtId="3" fontId="0" fillId="2" borderId="1" xfId="0" applyNumberFormat="1" applyFill="1" applyBorder="1" applyAlignment="1" applyProtection="1">
      <alignment horizontal="center"/>
      <protection hidden="1"/>
    </xf>
    <xf numFmtId="164" fontId="0" fillId="2" borderId="1" xfId="0" applyNumberFormat="1" applyFill="1" applyBorder="1" applyAlignment="1" applyProtection="1">
      <alignment horizontal="center"/>
      <protection hidden="1"/>
    </xf>
    <xf numFmtId="0" fontId="0" fillId="4" borderId="1" xfId="0" applyNumberFormat="1" applyFill="1" applyBorder="1" applyAlignment="1">
      <alignment vertical="center" wrapText="1"/>
    </xf>
    <xf numFmtId="9" fontId="2" fillId="2" borderId="20" xfId="0" applyNumberFormat="1" applyFont="1" applyFill="1" applyBorder="1" applyAlignment="1">
      <alignment horizontal="left"/>
    </xf>
    <xf numFmtId="0" fontId="0" fillId="4" borderId="20" xfId="0" applyFill="1" applyBorder="1" applyProtection="1"/>
    <xf numFmtId="0" fontId="0" fillId="4" borderId="11" xfId="0" applyFill="1" applyBorder="1" applyAlignment="1">
      <alignment vertical="center" wrapText="1"/>
    </xf>
    <xf numFmtId="0" fontId="0" fillId="4" borderId="1" xfId="0" applyFill="1" applyBorder="1" applyAlignment="1">
      <alignment vertical="center" wrapText="1"/>
    </xf>
    <xf numFmtId="0" fontId="0" fillId="4" borderId="1" xfId="0" applyNumberFormat="1" applyFill="1" applyBorder="1" applyAlignment="1" applyProtection="1">
      <alignment horizontal="center"/>
      <protection hidden="1"/>
    </xf>
    <xf numFmtId="0" fontId="0" fillId="4" borderId="1" xfId="0" quotePrefix="1" applyNumberFormat="1" applyFill="1" applyBorder="1" applyAlignment="1" applyProtection="1">
      <alignment horizontal="center"/>
      <protection hidden="1"/>
    </xf>
    <xf numFmtId="0" fontId="2" fillId="0" borderId="0" xfId="0" applyFont="1"/>
    <xf numFmtId="0" fontId="0" fillId="4" borderId="22" xfId="0" applyFill="1" applyBorder="1" applyAlignment="1" applyProtection="1">
      <alignment horizontal="center"/>
      <protection hidden="1"/>
    </xf>
    <xf numFmtId="0" fontId="0" fillId="4" borderId="28" xfId="0" applyFill="1" applyBorder="1" applyAlignment="1" applyProtection="1">
      <alignment horizontal="center"/>
      <protection hidden="1"/>
    </xf>
    <xf numFmtId="0" fontId="0" fillId="4" borderId="21" xfId="0" applyFill="1" applyBorder="1" applyAlignment="1" applyProtection="1">
      <alignment horizontal="center"/>
      <protection hidden="1"/>
    </xf>
    <xf numFmtId="0" fontId="0" fillId="4" borderId="11" xfId="0" applyFill="1" applyBorder="1" applyProtection="1">
      <protection hidden="1"/>
    </xf>
    <xf numFmtId="0" fontId="10" fillId="0" borderId="0" xfId="0" applyFont="1" applyFill="1" applyProtection="1"/>
    <xf numFmtId="0" fontId="0" fillId="0" borderId="0" xfId="0" applyFill="1" applyProtection="1"/>
    <xf numFmtId="0" fontId="7" fillId="0" borderId="0" xfId="0" applyFont="1" applyFill="1" applyProtection="1"/>
    <xf numFmtId="0" fontId="4" fillId="0" borderId="22" xfId="0" applyFont="1" applyFill="1" applyBorder="1" applyAlignment="1" applyProtection="1">
      <alignment horizontal="center" vertical="center" wrapText="1"/>
    </xf>
    <xf numFmtId="0" fontId="0" fillId="0" borderId="21" xfId="0" applyFill="1" applyBorder="1" applyAlignment="1" applyProtection="1">
      <alignment horizontal="center" vertical="center"/>
    </xf>
    <xf numFmtId="0" fontId="0" fillId="0" borderId="11" xfId="0" applyFill="1" applyBorder="1"/>
    <xf numFmtId="4" fontId="0" fillId="0" borderId="12" xfId="0" applyNumberFormat="1" applyFill="1" applyBorder="1" applyProtection="1">
      <protection locked="0"/>
    </xf>
    <xf numFmtId="0" fontId="0" fillId="0" borderId="0" xfId="0" applyFill="1" applyBorder="1" applyProtection="1"/>
    <xf numFmtId="0" fontId="0" fillId="0" borderId="29" xfId="0" applyFill="1" applyBorder="1"/>
    <xf numFmtId="0" fontId="0" fillId="0" borderId="18" xfId="0" applyFill="1" applyBorder="1"/>
    <xf numFmtId="0" fontId="0" fillId="0" borderId="20" xfId="0" applyFill="1" applyBorder="1" applyProtection="1">
      <protection hidden="1"/>
    </xf>
    <xf numFmtId="0" fontId="11" fillId="0" borderId="1" xfId="0" applyFont="1" applyBorder="1" applyAlignment="1" applyProtection="1">
      <alignment horizontal="center" vertical="center" wrapText="1"/>
      <protection locked="0"/>
    </xf>
    <xf numFmtId="0" fontId="0" fillId="0" borderId="21" xfId="0" applyBorder="1" applyProtection="1">
      <protection locked="0"/>
    </xf>
    <xf numFmtId="0" fontId="0" fillId="0" borderId="42" xfId="0" applyBorder="1" applyProtection="1">
      <protection locked="0"/>
    </xf>
    <xf numFmtId="0" fontId="0" fillId="0" borderId="1" xfId="0" applyBorder="1" applyAlignment="1" applyProtection="1">
      <alignment horizontal="center"/>
      <protection locked="0"/>
    </xf>
    <xf numFmtId="0" fontId="0" fillId="0" borderId="12" xfId="0" applyBorder="1" applyAlignment="1" applyProtection="1">
      <alignment horizontal="center"/>
      <protection locked="0"/>
    </xf>
    <xf numFmtId="0" fontId="11" fillId="4" borderId="22" xfId="0" applyFont="1" applyFill="1" applyBorder="1" applyAlignment="1" applyProtection="1">
      <alignment horizontal="left"/>
    </xf>
    <xf numFmtId="0" fontId="11" fillId="4" borderId="28" xfId="0" applyFont="1" applyFill="1" applyBorder="1" applyAlignment="1" applyProtection="1">
      <alignment horizontal="left"/>
    </xf>
    <xf numFmtId="0" fontId="11" fillId="4" borderId="18" xfId="0" applyFont="1" applyFill="1" applyBorder="1" applyAlignment="1" applyProtection="1">
      <alignment horizontal="left"/>
    </xf>
    <xf numFmtId="0" fontId="11" fillId="4" borderId="19" xfId="0" applyFont="1" applyFill="1" applyBorder="1" applyAlignment="1" applyProtection="1">
      <alignment horizontal="left"/>
    </xf>
    <xf numFmtId="164" fontId="11" fillId="4" borderId="28" xfId="0" applyNumberFormat="1" applyFont="1" applyFill="1" applyBorder="1" applyAlignment="1" applyProtection="1">
      <alignment horizontal="right"/>
      <protection hidden="1"/>
    </xf>
    <xf numFmtId="164" fontId="11" fillId="4" borderId="21" xfId="0" applyNumberFormat="1" applyFont="1" applyFill="1" applyBorder="1" applyAlignment="1" applyProtection="1">
      <alignment horizontal="right"/>
      <protection hidden="1"/>
    </xf>
    <xf numFmtId="164" fontId="11" fillId="4" borderId="19" xfId="0" applyNumberFormat="1" applyFont="1" applyFill="1" applyBorder="1" applyAlignment="1" applyProtection="1">
      <alignment horizontal="right"/>
      <protection hidden="1"/>
    </xf>
    <xf numFmtId="164" fontId="11" fillId="4" borderId="20" xfId="0" applyNumberFormat="1" applyFont="1" applyFill="1" applyBorder="1" applyAlignment="1" applyProtection="1">
      <alignment horizontal="right"/>
      <protection hidden="1"/>
    </xf>
    <xf numFmtId="0" fontId="0" fillId="0" borderId="19" xfId="0" applyBorder="1" applyAlignment="1" applyProtection="1">
      <alignment horizontal="center"/>
      <protection locked="0"/>
    </xf>
    <xf numFmtId="0" fontId="0" fillId="4" borderId="28" xfId="0" applyFill="1" applyBorder="1" applyAlignment="1" applyProtection="1">
      <alignment horizontal="center"/>
      <protection hidden="1"/>
    </xf>
    <xf numFmtId="0" fontId="0" fillId="4" borderId="1" xfId="0" applyFill="1" applyBorder="1" applyAlignment="1" applyProtection="1">
      <alignment horizontal="left"/>
      <protection hidden="1"/>
    </xf>
    <xf numFmtId="0" fontId="0" fillId="3" borderId="28" xfId="0" applyFill="1" applyBorder="1" applyAlignment="1" applyProtection="1">
      <alignment horizontal="center" vertical="center" wrapText="1"/>
    </xf>
    <xf numFmtId="0" fontId="0" fillId="3" borderId="21" xfId="0" applyFill="1" applyBorder="1" applyAlignment="1" applyProtection="1">
      <alignment horizontal="center" vertical="center" wrapText="1"/>
    </xf>
    <xf numFmtId="0" fontId="5" fillId="0" borderId="24"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6" fillId="0" borderId="24"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0" fillId="0" borderId="1" xfId="0" applyFill="1" applyBorder="1" applyProtection="1">
      <protection locked="0"/>
    </xf>
    <xf numFmtId="0" fontId="0" fillId="0" borderId="28" xfId="0" applyFill="1" applyBorder="1" applyAlignment="1" applyProtection="1">
      <alignment horizontal="center" vertical="center"/>
    </xf>
    <xf numFmtId="0" fontId="0" fillId="0" borderId="0" xfId="0" applyFont="1" applyFill="1" applyAlignment="1">
      <alignment horizontal="left" wrapText="1"/>
    </xf>
    <xf numFmtId="0" fontId="0" fillId="4" borderId="22" xfId="0" applyFill="1" applyBorder="1" applyAlignment="1" applyProtection="1">
      <alignment vertical="center" wrapText="1"/>
    </xf>
    <xf numFmtId="0" fontId="0" fillId="4" borderId="28" xfId="0" applyFill="1" applyBorder="1" applyAlignment="1" applyProtection="1">
      <alignment vertical="center" wrapText="1"/>
    </xf>
    <xf numFmtId="0" fontId="0" fillId="4" borderId="18" xfId="0" applyFill="1" applyBorder="1" applyAlignment="1" applyProtection="1">
      <alignment vertical="center" wrapText="1"/>
    </xf>
    <xf numFmtId="0" fontId="0" fillId="4" borderId="19" xfId="0" applyFill="1" applyBorder="1" applyAlignment="1" applyProtection="1">
      <alignment vertical="center" wrapText="1"/>
    </xf>
    <xf numFmtId="0" fontId="0" fillId="4" borderId="38" xfId="0" applyFill="1" applyBorder="1" applyAlignment="1" applyProtection="1">
      <alignment horizontal="left" vertical="center" wrapText="1"/>
    </xf>
    <xf numFmtId="0" fontId="0" fillId="4" borderId="23" xfId="0" applyFill="1" applyBorder="1" applyAlignment="1" applyProtection="1">
      <alignment horizontal="left" vertical="center" wrapText="1"/>
    </xf>
    <xf numFmtId="0" fontId="0" fillId="4" borderId="27" xfId="0" applyFill="1" applyBorder="1" applyAlignment="1" applyProtection="1">
      <alignment horizontal="left" vertical="center" wrapText="1"/>
    </xf>
    <xf numFmtId="0" fontId="0" fillId="4" borderId="18" xfId="0" applyFill="1" applyBorder="1" applyAlignment="1" applyProtection="1">
      <alignment horizontal="right"/>
      <protection hidden="1"/>
    </xf>
    <xf numFmtId="0" fontId="0" fillId="4" borderId="19" xfId="0" applyFill="1" applyBorder="1" applyAlignment="1" applyProtection="1">
      <alignment horizontal="right"/>
      <protection hidden="1"/>
    </xf>
    <xf numFmtId="0" fontId="0" fillId="0" borderId="20" xfId="0" applyBorder="1" applyAlignment="1" applyProtection="1">
      <alignment horizontal="center"/>
      <protection locked="0"/>
    </xf>
    <xf numFmtId="0" fontId="0" fillId="0" borderId="1" xfId="0" applyFill="1" applyBorder="1"/>
    <xf numFmtId="0" fontId="0" fillId="0" borderId="19" xfId="0" applyFill="1" applyBorder="1" applyAlignment="1">
      <alignment horizontal="right"/>
    </xf>
    <xf numFmtId="0" fontId="0" fillId="0" borderId="30"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2" borderId="11" xfId="0" applyFill="1" applyBorder="1" applyAlignment="1">
      <alignment horizontal="right"/>
    </xf>
    <xf numFmtId="0" fontId="0" fillId="2" borderId="1" xfId="0" applyFill="1" applyBorder="1" applyAlignment="1">
      <alignment horizontal="right"/>
    </xf>
    <xf numFmtId="0" fontId="2" fillId="2" borderId="7" xfId="0" applyFont="1" applyFill="1" applyBorder="1" applyAlignment="1">
      <alignment horizontal="left" wrapText="1"/>
    </xf>
    <xf numFmtId="0" fontId="2" fillId="2" borderId="3" xfId="0" applyFont="1" applyFill="1" applyBorder="1" applyAlignment="1">
      <alignment horizontal="left" wrapText="1"/>
    </xf>
    <xf numFmtId="0" fontId="2" fillId="2" borderId="8" xfId="0" applyFont="1" applyFill="1" applyBorder="1" applyAlignment="1">
      <alignment horizontal="left" wrapText="1"/>
    </xf>
    <xf numFmtId="0" fontId="11" fillId="4" borderId="38" xfId="0" applyFont="1" applyFill="1" applyBorder="1" applyAlignment="1">
      <alignment horizontal="right" wrapText="1"/>
    </xf>
    <xf numFmtId="0" fontId="11" fillId="4" borderId="27" xfId="0" applyFont="1" applyFill="1" applyBorder="1" applyAlignment="1">
      <alignment horizontal="right" wrapText="1"/>
    </xf>
    <xf numFmtId="0" fontId="0" fillId="2" borderId="39" xfId="0" applyFill="1" applyBorder="1" applyAlignment="1">
      <alignment horizontal="right"/>
    </xf>
    <xf numFmtId="0" fontId="0" fillId="2" borderId="40" xfId="0" applyFill="1" applyBorder="1" applyAlignment="1">
      <alignment horizontal="right"/>
    </xf>
    <xf numFmtId="0" fontId="0" fillId="2" borderId="41" xfId="0" applyFill="1" applyBorder="1" applyAlignment="1">
      <alignment horizontal="right"/>
    </xf>
    <xf numFmtId="0" fontId="11" fillId="4" borderId="30" xfId="0" applyFont="1" applyFill="1" applyBorder="1" applyAlignment="1">
      <alignment horizontal="center" wrapText="1"/>
    </xf>
    <xf numFmtId="0" fontId="11" fillId="4" borderId="23" xfId="0" applyFont="1" applyFill="1" applyBorder="1" applyAlignment="1">
      <alignment horizontal="center" wrapText="1"/>
    </xf>
    <xf numFmtId="0" fontId="11" fillId="4" borderId="37" xfId="0" applyFont="1" applyFill="1" applyBorder="1" applyAlignment="1">
      <alignment horizontal="center" wrapText="1"/>
    </xf>
    <xf numFmtId="0" fontId="9" fillId="2" borderId="4" xfId="0" applyFont="1" applyFill="1" applyBorder="1" applyAlignment="1">
      <alignment horizontal="left" wrapText="1"/>
    </xf>
    <xf numFmtId="0" fontId="9" fillId="2" borderId="5" xfId="0" applyFont="1" applyFill="1" applyBorder="1" applyAlignment="1">
      <alignment horizontal="left" wrapText="1"/>
    </xf>
    <xf numFmtId="0" fontId="9" fillId="2" borderId="6" xfId="0" applyFont="1" applyFill="1" applyBorder="1" applyAlignment="1">
      <alignment horizontal="left" wrapText="1"/>
    </xf>
    <xf numFmtId="0" fontId="9" fillId="4" borderId="31" xfId="0" applyFont="1" applyFill="1" applyBorder="1" applyAlignment="1">
      <alignment horizontal="left" wrapText="1"/>
    </xf>
    <xf numFmtId="0" fontId="9" fillId="4" borderId="32" xfId="0" applyFont="1" applyFill="1" applyBorder="1" applyAlignment="1">
      <alignment horizontal="left" wrapText="1"/>
    </xf>
    <xf numFmtId="0" fontId="9" fillId="4" borderId="33" xfId="0" applyFont="1" applyFill="1" applyBorder="1" applyAlignment="1">
      <alignment horizontal="left" wrapText="1"/>
    </xf>
    <xf numFmtId="0" fontId="9" fillId="4" borderId="34" xfId="0" applyFont="1" applyFill="1" applyBorder="1" applyAlignment="1">
      <alignment horizontal="left" wrapText="1"/>
    </xf>
    <xf numFmtId="0" fontId="2" fillId="4" borderId="35" xfId="0" applyFont="1" applyFill="1" applyBorder="1" applyAlignment="1">
      <alignment horizontal="left" wrapText="1"/>
    </xf>
    <xf numFmtId="0" fontId="2" fillId="4" borderId="0" xfId="0" applyFont="1" applyFill="1" applyBorder="1" applyAlignment="1">
      <alignment horizontal="left" wrapText="1"/>
    </xf>
    <xf numFmtId="0" fontId="2" fillId="4" borderId="36" xfId="0" applyFont="1" applyFill="1" applyBorder="1" applyAlignment="1">
      <alignment horizontal="left" wrapText="1"/>
    </xf>
    <xf numFmtId="0" fontId="2" fillId="4" borderId="19" xfId="0" applyFont="1" applyFill="1" applyBorder="1" applyAlignment="1">
      <alignment horizontal="left"/>
    </xf>
    <xf numFmtId="0" fontId="2" fillId="4" borderId="20" xfId="0" applyFont="1" applyFill="1" applyBorder="1" applyAlignment="1">
      <alignment horizontal="left"/>
    </xf>
    <xf numFmtId="164" fontId="0" fillId="2" borderId="1" xfId="0" applyNumberFormat="1" applyFill="1" applyBorder="1" applyAlignment="1" applyProtection="1">
      <alignment horizontal="center"/>
      <protection hidden="1"/>
    </xf>
    <xf numFmtId="164" fontId="0" fillId="2" borderId="12" xfId="0" applyNumberFormat="1" applyFill="1" applyBorder="1" applyAlignment="1" applyProtection="1">
      <alignment horizontal="center"/>
      <protection hidden="1"/>
    </xf>
    <xf numFmtId="0" fontId="0" fillId="4" borderId="13" xfId="0" applyFill="1" applyBorder="1" applyAlignment="1">
      <alignment horizontal="right"/>
    </xf>
    <xf numFmtId="0" fontId="0" fillId="4" borderId="14" xfId="0" applyFill="1" applyBorder="1" applyAlignment="1">
      <alignment horizontal="right"/>
    </xf>
    <xf numFmtId="0" fontId="0" fillId="4" borderId="15" xfId="0" applyFill="1" applyBorder="1" applyAlignment="1">
      <alignment horizontal="right"/>
    </xf>
    <xf numFmtId="0" fontId="1" fillId="2" borderId="4" xfId="0" applyFont="1" applyFill="1" applyBorder="1" applyAlignment="1">
      <alignment horizontal="left" wrapText="1"/>
    </xf>
    <xf numFmtId="0" fontId="1" fillId="2" borderId="5" xfId="0" applyFont="1" applyFill="1" applyBorder="1" applyAlignment="1">
      <alignment horizontal="left" wrapText="1"/>
    </xf>
    <xf numFmtId="0" fontId="1" fillId="2" borderId="6" xfId="0" applyFont="1" applyFill="1" applyBorder="1" applyAlignment="1">
      <alignment horizontal="left" wrapText="1"/>
    </xf>
    <xf numFmtId="0" fontId="2" fillId="4" borderId="7"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8" xfId="0" applyFont="1" applyFill="1" applyBorder="1" applyAlignment="1">
      <alignment horizontal="left" vertical="top" wrapText="1"/>
    </xf>
    <xf numFmtId="0" fontId="1" fillId="4" borderId="4" xfId="0" applyFont="1" applyFill="1" applyBorder="1" applyAlignment="1">
      <alignment horizontal="left" wrapText="1"/>
    </xf>
    <xf numFmtId="0" fontId="1" fillId="4" borderId="5" xfId="0" applyFont="1" applyFill="1" applyBorder="1" applyAlignment="1">
      <alignment horizontal="left" wrapText="1"/>
    </xf>
    <xf numFmtId="0" fontId="1" fillId="4" borderId="6" xfId="0" applyFont="1" applyFill="1" applyBorder="1" applyAlignment="1">
      <alignment horizontal="left" wrapText="1"/>
    </xf>
    <xf numFmtId="0" fontId="9" fillId="4" borderId="4" xfId="0" applyFont="1" applyFill="1" applyBorder="1" applyAlignment="1">
      <alignment horizontal="left" wrapText="1"/>
    </xf>
    <xf numFmtId="0" fontId="9" fillId="4" borderId="5" xfId="0" applyFont="1" applyFill="1" applyBorder="1" applyAlignment="1">
      <alignment horizontal="left" wrapText="1"/>
    </xf>
    <xf numFmtId="0" fontId="9" fillId="4" borderId="6" xfId="0" applyFont="1" applyFill="1" applyBorder="1" applyAlignment="1">
      <alignment horizontal="left" wrapText="1"/>
    </xf>
  </cellXfs>
  <cellStyles count="2">
    <cellStyle name="Explanatory Text" xfId="1" builtinId="53"/>
    <cellStyle name="Normal" xfId="0" builtinId="0"/>
  </cellStyles>
  <dxfs count="6">
    <dxf>
      <font>
        <color rgb="FF006100"/>
      </font>
      <fill>
        <patternFill>
          <bgColor rgb="FFC6EFCE"/>
        </patternFill>
      </fill>
    </dxf>
    <dxf>
      <font>
        <color rgb="FF9C0006"/>
      </font>
      <fill>
        <patternFill>
          <bgColor rgb="FFFFC7CE"/>
        </patternFill>
      </fill>
    </dxf>
    <dxf>
      <numFmt numFmtId="0" formatCode="General"/>
      <fill>
        <patternFill patternType="none">
          <bgColor auto="1"/>
        </patternFill>
      </fill>
    </dxf>
    <dxf>
      <font>
        <color rgb="FF9C0006"/>
      </font>
      <fill>
        <patternFill>
          <bgColor rgb="FFFFC7CE"/>
        </patternFill>
      </fill>
    </dxf>
    <dxf>
      <font>
        <color rgb="FF006100"/>
      </font>
      <fill>
        <patternFill>
          <bgColor rgb="FFC6EFCE"/>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6</xdr:col>
      <xdr:colOff>390525</xdr:colOff>
      <xdr:row>1</xdr:row>
      <xdr:rowOff>19050</xdr:rowOff>
    </xdr:from>
    <xdr:to>
      <xdr:col>16</xdr:col>
      <xdr:colOff>590550</xdr:colOff>
      <xdr:row>27</xdr:row>
      <xdr:rowOff>175896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1306175" y="276225"/>
          <a:ext cx="6296025" cy="58391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600075</xdr:colOff>
      <xdr:row>1</xdr:row>
      <xdr:rowOff>361950</xdr:rowOff>
    </xdr:from>
    <xdr:to>
      <xdr:col>19</xdr:col>
      <xdr:colOff>133350</xdr:colOff>
      <xdr:row>28</xdr:row>
      <xdr:rowOff>105500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0696575" y="552450"/>
          <a:ext cx="6238875" cy="57938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581025</xdr:colOff>
      <xdr:row>1</xdr:row>
      <xdr:rowOff>209550</xdr:rowOff>
    </xdr:from>
    <xdr:to>
      <xdr:col>18</xdr:col>
      <xdr:colOff>107950</xdr:colOff>
      <xdr:row>28</xdr:row>
      <xdr:rowOff>117022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0610850" y="476250"/>
          <a:ext cx="6232525" cy="575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523875</xdr:colOff>
      <xdr:row>3</xdr:row>
      <xdr:rowOff>95250</xdr:rowOff>
    </xdr:from>
    <xdr:to>
      <xdr:col>18</xdr:col>
      <xdr:colOff>54184</xdr:colOff>
      <xdr:row>31</xdr:row>
      <xdr:rowOff>85724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0553700" y="476250"/>
          <a:ext cx="6235909" cy="5772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304800</xdr:colOff>
      <xdr:row>0</xdr:row>
      <xdr:rowOff>180975</xdr:rowOff>
    </xdr:from>
    <xdr:to>
      <xdr:col>18</xdr:col>
      <xdr:colOff>17955</xdr:colOff>
      <xdr:row>16</xdr:row>
      <xdr:rowOff>180975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2639675" y="180975"/>
          <a:ext cx="4589955" cy="4248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114300</xdr:colOff>
      <xdr:row>1</xdr:row>
      <xdr:rowOff>342900</xdr:rowOff>
    </xdr:from>
    <xdr:to>
      <xdr:col>17</xdr:col>
      <xdr:colOff>227995</xdr:colOff>
      <xdr:row>29</xdr:row>
      <xdr:rowOff>133350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0239375" y="533400"/>
          <a:ext cx="6209695" cy="575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9"/>
  <sheetViews>
    <sheetView topLeftCell="A30" zoomScale="115" zoomScaleNormal="115" zoomScaleSheetLayoutView="100" workbookViewId="0">
      <selection activeCell="B55" sqref="B55:C55"/>
    </sheetView>
  </sheetViews>
  <sheetFormatPr defaultColWidth="9.140625" defaultRowHeight="15" x14ac:dyDescent="0.25"/>
  <cols>
    <col min="1" max="1" width="10.140625" style="20" customWidth="1"/>
    <col min="2" max="3" width="10.85546875" style="20" customWidth="1"/>
    <col min="4" max="4" width="15.7109375" style="20" bestFit="1" customWidth="1"/>
    <col min="5" max="5" width="15.85546875" style="20" customWidth="1"/>
    <col min="6" max="6" width="16.42578125" style="20" customWidth="1"/>
    <col min="7" max="7" width="14.140625" style="20" customWidth="1"/>
    <col min="8" max="8" width="14.7109375" style="20" customWidth="1"/>
    <col min="9" max="9" width="15.85546875" style="20" customWidth="1"/>
    <col min="10" max="10" width="9" style="20" customWidth="1"/>
    <col min="11" max="16384" width="9.140625" style="20"/>
  </cols>
  <sheetData>
    <row r="1" spans="1:14" ht="21.75" thickBot="1" x14ac:dyDescent="0.4">
      <c r="A1" s="87" t="s">
        <v>55</v>
      </c>
      <c r="B1" s="88"/>
      <c r="C1" s="88"/>
      <c r="D1" s="88"/>
      <c r="E1" s="88"/>
      <c r="F1" s="88"/>
      <c r="G1" s="88"/>
      <c r="H1" s="88"/>
      <c r="I1" s="88"/>
      <c r="J1" s="88"/>
      <c r="K1" s="88"/>
      <c r="L1" s="88"/>
      <c r="M1" s="88"/>
      <c r="N1" s="88"/>
    </row>
    <row r="2" spans="1:14" ht="16.5" thickBot="1" x14ac:dyDescent="0.3">
      <c r="A2" s="116" t="s">
        <v>54</v>
      </c>
      <c r="B2" s="117"/>
      <c r="C2" s="117"/>
      <c r="D2" s="117"/>
      <c r="E2" s="117"/>
      <c r="F2" s="118"/>
      <c r="G2" s="119"/>
      <c r="H2" s="120"/>
      <c r="I2" s="88"/>
      <c r="J2" s="88"/>
      <c r="K2" s="88"/>
      <c r="L2" s="88"/>
      <c r="M2" s="88"/>
      <c r="N2" s="88"/>
    </row>
    <row r="3" spans="1:14" x14ac:dyDescent="0.25">
      <c r="A3" s="123" t="s">
        <v>87</v>
      </c>
      <c r="B3" s="123"/>
      <c r="C3" s="123"/>
      <c r="D3" s="123"/>
      <c r="E3" s="123"/>
      <c r="F3" s="123"/>
      <c r="G3" s="123"/>
      <c r="H3" s="123"/>
      <c r="I3" s="123"/>
      <c r="J3" s="123"/>
      <c r="K3" s="123"/>
      <c r="L3" s="123"/>
      <c r="M3" s="123"/>
      <c r="N3" s="123"/>
    </row>
    <row r="4" spans="1:14" x14ac:dyDescent="0.25">
      <c r="A4" s="88"/>
      <c r="B4" s="88"/>
      <c r="C4" s="88"/>
      <c r="D4" s="88"/>
      <c r="E4" s="88"/>
      <c r="F4" s="88"/>
      <c r="G4" s="88"/>
      <c r="H4" s="88"/>
      <c r="I4" s="88"/>
      <c r="J4" s="88"/>
      <c r="K4" s="88"/>
      <c r="L4" s="88"/>
      <c r="M4" s="88"/>
      <c r="N4" s="88"/>
    </row>
    <row r="5" spans="1:14" ht="21.75" thickBot="1" x14ac:dyDescent="0.4">
      <c r="A5" s="87" t="s">
        <v>97</v>
      </c>
      <c r="B5" s="88"/>
      <c r="C5" s="88"/>
      <c r="D5" s="89"/>
      <c r="E5" s="88"/>
      <c r="F5" s="88"/>
      <c r="G5" s="88"/>
      <c r="H5" s="88"/>
      <c r="I5" s="88"/>
      <c r="J5" s="88"/>
      <c r="K5" s="88"/>
      <c r="L5" s="88"/>
      <c r="M5" s="88"/>
      <c r="N5" s="88"/>
    </row>
    <row r="6" spans="1:14" ht="38.25" x14ac:dyDescent="0.25">
      <c r="A6" s="90" t="s">
        <v>56</v>
      </c>
      <c r="B6" s="122" t="s">
        <v>58</v>
      </c>
      <c r="C6" s="122"/>
      <c r="D6" s="122"/>
      <c r="E6" s="122"/>
      <c r="F6" s="122"/>
      <c r="G6" s="91" t="s">
        <v>95</v>
      </c>
      <c r="H6" s="88"/>
      <c r="I6" s="88"/>
      <c r="J6" s="88"/>
      <c r="K6" s="88"/>
      <c r="L6" s="88"/>
      <c r="M6" s="88"/>
      <c r="N6" s="88"/>
    </row>
    <row r="7" spans="1:14" x14ac:dyDescent="0.25">
      <c r="A7" s="92">
        <v>1</v>
      </c>
      <c r="B7" s="134" t="s">
        <v>52</v>
      </c>
      <c r="C7" s="134"/>
      <c r="D7" s="134"/>
      <c r="E7" s="134"/>
      <c r="F7" s="134"/>
      <c r="G7" s="93"/>
      <c r="H7" s="88"/>
      <c r="I7" s="88"/>
      <c r="J7" s="88"/>
      <c r="K7" s="88"/>
      <c r="L7" s="88"/>
      <c r="M7" s="88"/>
      <c r="N7" s="88"/>
    </row>
    <row r="8" spans="1:14" x14ac:dyDescent="0.25">
      <c r="A8" s="92">
        <v>2</v>
      </c>
      <c r="B8" s="134" t="s">
        <v>53</v>
      </c>
      <c r="C8" s="134"/>
      <c r="D8" s="134"/>
      <c r="E8" s="134"/>
      <c r="F8" s="134"/>
      <c r="G8" s="93"/>
      <c r="H8" s="88"/>
      <c r="I8" s="88"/>
      <c r="J8" s="88"/>
      <c r="K8" s="88"/>
      <c r="L8" s="88"/>
      <c r="M8" s="88"/>
      <c r="N8" s="88"/>
    </row>
    <row r="9" spans="1:14" x14ac:dyDescent="0.25">
      <c r="A9" s="92">
        <v>3</v>
      </c>
      <c r="B9" s="134" t="s">
        <v>57</v>
      </c>
      <c r="C9" s="134"/>
      <c r="D9" s="134"/>
      <c r="E9" s="134"/>
      <c r="F9" s="134"/>
      <c r="G9" s="93"/>
      <c r="H9" s="88"/>
      <c r="I9" s="88"/>
      <c r="J9" s="88"/>
      <c r="K9" s="88"/>
      <c r="L9" s="88"/>
      <c r="M9" s="88"/>
      <c r="N9" s="88"/>
    </row>
    <row r="10" spans="1:14" x14ac:dyDescent="0.25">
      <c r="A10" s="92">
        <v>4</v>
      </c>
      <c r="B10" s="134" t="s">
        <v>92</v>
      </c>
      <c r="C10" s="134"/>
      <c r="D10" s="134"/>
      <c r="E10" s="134"/>
      <c r="F10" s="134"/>
      <c r="G10" s="93"/>
      <c r="H10" s="94"/>
      <c r="I10" s="88"/>
      <c r="J10" s="88"/>
      <c r="K10" s="88"/>
      <c r="L10" s="88"/>
      <c r="M10" s="88"/>
      <c r="N10" s="88"/>
    </row>
    <row r="11" spans="1:14" x14ac:dyDescent="0.25">
      <c r="A11" s="92">
        <v>5</v>
      </c>
      <c r="B11" s="121"/>
      <c r="C11" s="121"/>
      <c r="D11" s="121"/>
      <c r="E11" s="121"/>
      <c r="F11" s="121"/>
      <c r="G11" s="93"/>
      <c r="H11" s="88"/>
      <c r="I11" s="88"/>
      <c r="J11" s="88"/>
      <c r="K11" s="88"/>
      <c r="L11" s="88"/>
      <c r="M11" s="88"/>
      <c r="N11" s="88"/>
    </row>
    <row r="12" spans="1:14" x14ac:dyDescent="0.25">
      <c r="A12" s="92">
        <v>6</v>
      </c>
      <c r="B12" s="121"/>
      <c r="C12" s="121"/>
      <c r="D12" s="121"/>
      <c r="E12" s="121"/>
      <c r="F12" s="121"/>
      <c r="G12" s="93"/>
      <c r="H12" s="88"/>
      <c r="I12" s="88"/>
      <c r="J12" s="88"/>
      <c r="K12" s="88"/>
      <c r="L12" s="88"/>
      <c r="M12" s="88"/>
      <c r="N12" s="88"/>
    </row>
    <row r="13" spans="1:14" x14ac:dyDescent="0.25">
      <c r="A13" s="92">
        <v>7</v>
      </c>
      <c r="B13" s="121"/>
      <c r="C13" s="121"/>
      <c r="D13" s="121"/>
      <c r="E13" s="121"/>
      <c r="F13" s="121"/>
      <c r="G13" s="93"/>
      <c r="H13" s="88"/>
      <c r="I13" s="88"/>
      <c r="J13" s="88"/>
      <c r="K13" s="88"/>
      <c r="L13" s="88"/>
      <c r="M13" s="88"/>
      <c r="N13" s="88"/>
    </row>
    <row r="14" spans="1:14" x14ac:dyDescent="0.25">
      <c r="A14" s="92">
        <v>8</v>
      </c>
      <c r="B14" s="121"/>
      <c r="C14" s="121"/>
      <c r="D14" s="121"/>
      <c r="E14" s="121"/>
      <c r="F14" s="121"/>
      <c r="G14" s="93"/>
      <c r="H14" s="88"/>
      <c r="I14" s="88"/>
      <c r="J14" s="88"/>
      <c r="K14" s="88"/>
      <c r="L14" s="88"/>
      <c r="M14" s="88"/>
      <c r="N14" s="88"/>
    </row>
    <row r="15" spans="1:14" x14ac:dyDescent="0.25">
      <c r="A15" s="92">
        <v>9</v>
      </c>
      <c r="B15" s="121"/>
      <c r="C15" s="121"/>
      <c r="D15" s="121"/>
      <c r="E15" s="121"/>
      <c r="F15" s="121"/>
      <c r="G15" s="93"/>
      <c r="H15" s="88"/>
      <c r="I15" s="88"/>
      <c r="J15" s="88"/>
      <c r="K15" s="88"/>
      <c r="L15" s="88"/>
      <c r="M15" s="88"/>
      <c r="N15" s="88"/>
    </row>
    <row r="16" spans="1:14" x14ac:dyDescent="0.25">
      <c r="A16" s="92">
        <v>10</v>
      </c>
      <c r="B16" s="121"/>
      <c r="C16" s="121"/>
      <c r="D16" s="121"/>
      <c r="E16" s="121"/>
      <c r="F16" s="121"/>
      <c r="G16" s="93"/>
      <c r="H16" s="88"/>
      <c r="I16" s="88"/>
      <c r="J16" s="88"/>
      <c r="K16" s="88"/>
      <c r="L16" s="88"/>
      <c r="M16" s="88"/>
      <c r="N16" s="88"/>
    </row>
    <row r="17" spans="1:14" x14ac:dyDescent="0.25">
      <c r="A17" s="92">
        <v>11</v>
      </c>
      <c r="B17" s="121"/>
      <c r="C17" s="121"/>
      <c r="D17" s="121"/>
      <c r="E17" s="121"/>
      <c r="F17" s="121"/>
      <c r="G17" s="93"/>
      <c r="H17" s="88"/>
      <c r="I17" s="88"/>
      <c r="J17" s="88"/>
      <c r="K17" s="88"/>
      <c r="L17" s="88"/>
      <c r="M17" s="88"/>
      <c r="N17" s="88"/>
    </row>
    <row r="18" spans="1:14" ht="15.75" customHeight="1" x14ac:dyDescent="0.25">
      <c r="A18" s="92">
        <v>12</v>
      </c>
      <c r="B18" s="121"/>
      <c r="C18" s="121"/>
      <c r="D18" s="121"/>
      <c r="E18" s="121"/>
      <c r="F18" s="121"/>
      <c r="G18" s="93"/>
      <c r="H18" s="88"/>
      <c r="I18" s="88"/>
      <c r="J18" s="88"/>
      <c r="K18" s="88"/>
      <c r="L18" s="88"/>
      <c r="M18" s="88"/>
      <c r="N18" s="88"/>
    </row>
    <row r="19" spans="1:14" ht="15.75" customHeight="1" x14ac:dyDescent="0.25">
      <c r="A19" s="92">
        <v>13</v>
      </c>
      <c r="B19" s="121"/>
      <c r="C19" s="121"/>
      <c r="D19" s="121"/>
      <c r="E19" s="121"/>
      <c r="F19" s="121"/>
      <c r="G19" s="93"/>
      <c r="H19" s="88"/>
      <c r="I19" s="88"/>
      <c r="J19" s="88"/>
      <c r="K19" s="88"/>
      <c r="L19" s="88"/>
      <c r="M19" s="88"/>
      <c r="N19" s="88"/>
    </row>
    <row r="20" spans="1:14" ht="15.75" customHeight="1" x14ac:dyDescent="0.25">
      <c r="A20" s="92">
        <v>14</v>
      </c>
      <c r="B20" s="121"/>
      <c r="C20" s="121"/>
      <c r="D20" s="121"/>
      <c r="E20" s="121"/>
      <c r="F20" s="121"/>
      <c r="G20" s="93"/>
      <c r="H20" s="88"/>
      <c r="I20" s="88"/>
      <c r="J20" s="88"/>
      <c r="K20" s="88"/>
      <c r="L20" s="88"/>
      <c r="M20" s="88"/>
      <c r="N20" s="88"/>
    </row>
    <row r="21" spans="1:14" x14ac:dyDescent="0.25">
      <c r="A21" s="92">
        <v>15</v>
      </c>
      <c r="B21" s="121"/>
      <c r="C21" s="121"/>
      <c r="D21" s="121"/>
      <c r="E21" s="121"/>
      <c r="F21" s="121"/>
      <c r="G21" s="93"/>
      <c r="H21" s="88"/>
      <c r="I21" s="88"/>
      <c r="J21" s="88"/>
      <c r="K21" s="88"/>
      <c r="L21" s="88"/>
      <c r="M21" s="88"/>
      <c r="N21" s="88"/>
    </row>
    <row r="22" spans="1:14" ht="15.75" customHeight="1" x14ac:dyDescent="0.25">
      <c r="A22" s="92">
        <v>16</v>
      </c>
      <c r="B22" s="121"/>
      <c r="C22" s="121"/>
      <c r="D22" s="121"/>
      <c r="E22" s="121"/>
      <c r="F22" s="121"/>
      <c r="G22" s="93"/>
      <c r="H22" s="88"/>
      <c r="I22" s="88"/>
      <c r="J22" s="88"/>
      <c r="K22" s="88"/>
      <c r="L22" s="88"/>
      <c r="M22" s="88"/>
      <c r="N22" s="88"/>
    </row>
    <row r="23" spans="1:14" x14ac:dyDescent="0.25">
      <c r="A23" s="92">
        <v>17</v>
      </c>
      <c r="B23" s="121"/>
      <c r="C23" s="121"/>
      <c r="D23" s="121"/>
      <c r="E23" s="121"/>
      <c r="F23" s="121"/>
      <c r="G23" s="93"/>
      <c r="H23" s="88"/>
      <c r="I23" s="88"/>
      <c r="J23" s="88"/>
      <c r="K23" s="88"/>
      <c r="L23" s="88"/>
      <c r="M23" s="88"/>
      <c r="N23" s="88"/>
    </row>
    <row r="24" spans="1:14" x14ac:dyDescent="0.25">
      <c r="A24" s="92">
        <v>18</v>
      </c>
      <c r="B24" s="121"/>
      <c r="C24" s="121"/>
      <c r="D24" s="121"/>
      <c r="E24" s="121"/>
      <c r="F24" s="121"/>
      <c r="G24" s="93"/>
      <c r="H24" s="88"/>
      <c r="I24" s="88"/>
      <c r="J24" s="88"/>
      <c r="K24" s="88"/>
      <c r="L24" s="88"/>
      <c r="M24" s="88"/>
      <c r="N24" s="88"/>
    </row>
    <row r="25" spans="1:14" x14ac:dyDescent="0.25">
      <c r="A25" s="92">
        <v>19</v>
      </c>
      <c r="B25" s="121"/>
      <c r="C25" s="121"/>
      <c r="D25" s="121"/>
      <c r="E25" s="121"/>
      <c r="F25" s="121"/>
      <c r="G25" s="93"/>
      <c r="H25" s="88"/>
      <c r="I25" s="88"/>
      <c r="J25" s="88"/>
      <c r="K25" s="88"/>
      <c r="L25" s="88"/>
      <c r="M25" s="88"/>
      <c r="N25" s="88"/>
    </row>
    <row r="26" spans="1:14" x14ac:dyDescent="0.25">
      <c r="A26" s="95">
        <v>20</v>
      </c>
      <c r="B26" s="136"/>
      <c r="C26" s="137"/>
      <c r="D26" s="137"/>
      <c r="E26" s="137"/>
      <c r="F26" s="138"/>
      <c r="G26" s="93"/>
      <c r="H26" s="88"/>
      <c r="I26" s="88"/>
      <c r="J26" s="88"/>
      <c r="K26" s="88"/>
      <c r="L26" s="88"/>
      <c r="M26" s="88"/>
      <c r="N26" s="88"/>
    </row>
    <row r="27" spans="1:14" ht="15.75" thickBot="1" x14ac:dyDescent="0.3">
      <c r="A27" s="96"/>
      <c r="B27" s="135" t="s">
        <v>93</v>
      </c>
      <c r="C27" s="135"/>
      <c r="D27" s="135"/>
      <c r="E27" s="135"/>
      <c r="F27" s="135"/>
      <c r="G27" s="97" t="str">
        <f>IF(SUM(G7:G26)=0,"",SUM(G7:G26))</f>
        <v/>
      </c>
      <c r="H27" s="88"/>
      <c r="I27" s="88"/>
      <c r="J27" s="88"/>
      <c r="K27" s="88"/>
      <c r="L27" s="88"/>
      <c r="M27" s="88"/>
      <c r="N27" s="88"/>
    </row>
    <row r="29" spans="1:14" ht="21.75" thickBot="1" x14ac:dyDescent="0.4">
      <c r="A29" s="19" t="s">
        <v>108</v>
      </c>
    </row>
    <row r="30" spans="1:14" ht="30.6" customHeight="1" x14ac:dyDescent="0.25">
      <c r="A30" s="124" t="s">
        <v>109</v>
      </c>
      <c r="B30" s="125"/>
      <c r="C30" s="125"/>
      <c r="D30" s="99"/>
    </row>
    <row r="31" spans="1:14" ht="30.6" customHeight="1" x14ac:dyDescent="0.25">
      <c r="A31" s="128" t="s">
        <v>110</v>
      </c>
      <c r="B31" s="129"/>
      <c r="C31" s="130"/>
      <c r="D31" s="100"/>
    </row>
    <row r="32" spans="1:14" ht="30.6" customHeight="1" thickBot="1" x14ac:dyDescent="0.3">
      <c r="A32" s="126" t="s">
        <v>111</v>
      </c>
      <c r="B32" s="127"/>
      <c r="C32" s="127"/>
      <c r="D32" s="77" t="str">
        <f>IF(AND(D30="",D31=""),"",SUM(D30:D31))</f>
        <v/>
      </c>
    </row>
    <row r="35" spans="1:6" ht="21" x14ac:dyDescent="0.35">
      <c r="A35" s="19" t="s">
        <v>120</v>
      </c>
    </row>
    <row r="36" spans="1:6" x14ac:dyDescent="0.25">
      <c r="A36" s="20" t="s">
        <v>94</v>
      </c>
    </row>
    <row r="37" spans="1:6" ht="15.75" thickBot="1" x14ac:dyDescent="0.3">
      <c r="A37" s="20" t="s">
        <v>77</v>
      </c>
    </row>
    <row r="38" spans="1:6" x14ac:dyDescent="0.25">
      <c r="A38" s="83" t="s">
        <v>1</v>
      </c>
      <c r="B38" s="112" t="s">
        <v>67</v>
      </c>
      <c r="C38" s="112"/>
      <c r="D38" s="84" t="s">
        <v>3</v>
      </c>
      <c r="E38" s="84" t="s">
        <v>68</v>
      </c>
      <c r="F38" s="85" t="s">
        <v>69</v>
      </c>
    </row>
    <row r="39" spans="1:6" x14ac:dyDescent="0.25">
      <c r="A39" s="86">
        <v>1</v>
      </c>
      <c r="B39" s="113" t="s">
        <v>0</v>
      </c>
      <c r="C39" s="113"/>
      <c r="D39" s="80" t="str">
        <f>IF('1. Shower Stall'!C3="","",'1. Shower Stall'!C3)</f>
        <v/>
      </c>
      <c r="E39" s="60" t="str">
        <f>IF('1. Shower Stall'!$E$35&gt;0,'1. Shower Stall'!$E$35,"")</f>
        <v/>
      </c>
      <c r="F39" s="61" t="str">
        <f>IF('1. Shower Stall'!E36&gt;0,'1. Shower Stall'!E36,"")</f>
        <v/>
      </c>
    </row>
    <row r="40" spans="1:6" x14ac:dyDescent="0.25">
      <c r="A40" s="86">
        <v>2</v>
      </c>
      <c r="B40" s="113" t="s">
        <v>60</v>
      </c>
      <c r="C40" s="113"/>
      <c r="D40" s="80" t="str">
        <f>IF('2. WC'!C3="","",'2. WC'!C3)</f>
        <v/>
      </c>
      <c r="E40" s="60" t="str">
        <f>IF('2. WC'!E$35&gt;0,'2. WC'!E$35,"")</f>
        <v/>
      </c>
      <c r="F40" s="61" t="str">
        <f>IF('2. WC'!E36&gt;0,'2. WC'!E36,"")</f>
        <v/>
      </c>
    </row>
    <row r="41" spans="1:6" x14ac:dyDescent="0.25">
      <c r="A41" s="86">
        <v>3</v>
      </c>
      <c r="B41" s="113" t="s">
        <v>61</v>
      </c>
      <c r="C41" s="113"/>
      <c r="D41" s="80" t="str">
        <f>IF('3. UR'!C3="","",'3. UR'!C3)</f>
        <v/>
      </c>
      <c r="E41" s="60" t="str">
        <f>IF('3. UR'!E$35&gt;0,'3. UR'!E$35,"")</f>
        <v/>
      </c>
      <c r="F41" s="61" t="str">
        <f>IF('3. UR'!E36&gt;0,'3. UR'!E36,"")</f>
        <v/>
      </c>
    </row>
    <row r="42" spans="1:6" x14ac:dyDescent="0.25">
      <c r="A42" s="86">
        <v>4</v>
      </c>
      <c r="B42" s="113" t="s">
        <v>62</v>
      </c>
      <c r="C42" s="113"/>
      <c r="D42" s="80" t="str">
        <f>IF('4. WHB'!C3="","",'4. WHB'!C3)</f>
        <v/>
      </c>
      <c r="E42" s="60" t="str">
        <f>IF('4. WHB'!E$35&gt;0,'4. WHB'!E$35,"")</f>
        <v/>
      </c>
      <c r="F42" s="61" t="str">
        <f>IF('4. WHB'!E36&gt;0,'4. WHB'!E36,"")</f>
        <v/>
      </c>
    </row>
    <row r="43" spans="1:6" x14ac:dyDescent="0.25">
      <c r="A43" s="86">
        <v>5</v>
      </c>
      <c r="B43" s="113" t="s">
        <v>29</v>
      </c>
      <c r="C43" s="113"/>
      <c r="D43" s="80" t="str">
        <f>IF('5. Locker'!F14="","",'5. Locker'!F14)</f>
        <v/>
      </c>
      <c r="E43" s="60" t="str">
        <f>IF('5. Locker'!G14&gt;0,'5. Locker'!G14,"")</f>
        <v/>
      </c>
      <c r="F43" s="61" t="str">
        <f>IF('5. Locker'!G15&gt;0,'5. Locker'!G15,"")</f>
        <v/>
      </c>
    </row>
    <row r="44" spans="1:6" x14ac:dyDescent="0.25">
      <c r="A44" s="86">
        <v>6</v>
      </c>
      <c r="B44" s="113" t="s">
        <v>63</v>
      </c>
      <c r="C44" s="113"/>
      <c r="D44" s="81" t="s">
        <v>115</v>
      </c>
      <c r="E44" s="60" t="str">
        <f>IF('6. Other Sanitary Fittings'!E$34&gt;0,'6. Other Sanitary Fittings'!E$34,"")</f>
        <v/>
      </c>
      <c r="F44" s="61" t="str">
        <f>IF('6. Other Sanitary Fittings'!E35&gt;0,'6. Other Sanitary Fittings'!E35,"")</f>
        <v/>
      </c>
    </row>
    <row r="45" spans="1:6" x14ac:dyDescent="0.25">
      <c r="A45" s="86">
        <v>7</v>
      </c>
      <c r="B45" s="113" t="s">
        <v>64</v>
      </c>
      <c r="C45" s="113"/>
      <c r="D45" s="81" t="s">
        <v>115</v>
      </c>
      <c r="E45" s="60" t="str">
        <f>IF('7. Builder''s Works'!E34&gt;0,'7. Builder''s Works'!E34,"")</f>
        <v/>
      </c>
      <c r="F45" s="61" t="str">
        <f>IF('7. Builder''s Works'!E35&gt;0,'7. Builder''s Works'!E35,"")</f>
        <v/>
      </c>
    </row>
    <row r="46" spans="1:6" x14ac:dyDescent="0.25">
      <c r="A46" s="86">
        <v>8</v>
      </c>
      <c r="B46" s="113" t="s">
        <v>65</v>
      </c>
      <c r="C46" s="113"/>
      <c r="D46" s="80" t="str">
        <f>IF($D$32="","",_xlfn.CONCAT($D$32," sqm"))</f>
        <v/>
      </c>
      <c r="E46" s="60" t="str">
        <f>IF('8. Finishings'!E34&gt;0,'8. Finishings'!E34,"")</f>
        <v/>
      </c>
      <c r="F46" s="61" t="str">
        <f>IF('8. Finishings'!E35&gt;0,'8. Finishings'!E35,"")</f>
        <v/>
      </c>
    </row>
    <row r="47" spans="1:6" x14ac:dyDescent="0.25">
      <c r="A47" s="86">
        <v>9</v>
      </c>
      <c r="B47" s="113" t="s">
        <v>47</v>
      </c>
      <c r="C47" s="113"/>
      <c r="D47" s="80" t="str">
        <f>IF($D$32="","",_xlfn.CONCAT($D$32," sqm"))</f>
        <v/>
      </c>
      <c r="E47" s="60" t="str">
        <f>IF('9. M&amp;E works'!E34&gt;0,'9. M&amp;E works'!E34,"")</f>
        <v/>
      </c>
      <c r="F47" s="61" t="str">
        <f>IF('9. M&amp;E works'!E35&gt;0,'9. M&amp;E works'!E35,"")</f>
        <v/>
      </c>
    </row>
    <row r="48" spans="1:6" x14ac:dyDescent="0.25">
      <c r="A48" s="86">
        <v>10</v>
      </c>
      <c r="B48" s="113" t="s">
        <v>66</v>
      </c>
      <c r="C48" s="113"/>
      <c r="D48" s="81" t="s">
        <v>115</v>
      </c>
      <c r="E48" s="60" t="str">
        <f>IF('10. Bicycle facilities'!E34&gt;0,'10. Bicycle facilities'!E34,"")</f>
        <v/>
      </c>
      <c r="F48" s="61" t="str">
        <f>IF('10. Bicycle facilities'!E35&gt;0,'10. Bicycle facilities'!E35,"")</f>
        <v/>
      </c>
    </row>
    <row r="49" spans="1:10" x14ac:dyDescent="0.25">
      <c r="A49" s="86">
        <v>11</v>
      </c>
      <c r="B49" s="113" t="s">
        <v>113</v>
      </c>
      <c r="C49" s="113"/>
      <c r="D49" s="81" t="str">
        <f>IF('11. Bicycle Parking'!C3="","",'11. Bicycle Parking'!C3)</f>
        <v/>
      </c>
      <c r="E49" s="60" t="str">
        <f>IF('11. Bicycle Parking'!E35&gt;0,'11. Bicycle Parking'!E35,"")</f>
        <v/>
      </c>
      <c r="F49" s="61" t="str">
        <f>IF('11. Bicycle Parking'!E36&gt;0,'11. Bicycle Parking'!E36,"")</f>
        <v/>
      </c>
    </row>
    <row r="50" spans="1:10" ht="16.5" thickBot="1" x14ac:dyDescent="0.3">
      <c r="A50" s="131" t="s">
        <v>70</v>
      </c>
      <c r="B50" s="132"/>
      <c r="C50" s="132"/>
      <c r="D50" s="132"/>
      <c r="E50" s="62" t="str">
        <f>IF(SUM(E39:E48)&gt;0,SUM(E39:E48),"")</f>
        <v/>
      </c>
      <c r="F50" s="63" t="str">
        <f>IF(SUM(F39:F48)&gt;0,SUM(F39:F48),"")</f>
        <v/>
      </c>
    </row>
    <row r="51" spans="1:10" x14ac:dyDescent="0.25">
      <c r="A51" s="21"/>
      <c r="B51" s="21"/>
      <c r="C51" s="21"/>
      <c r="D51" s="21"/>
    </row>
    <row r="52" spans="1:10" ht="21" x14ac:dyDescent="0.35">
      <c r="A52" s="19" t="s">
        <v>121</v>
      </c>
    </row>
    <row r="53" spans="1:10" ht="15.75" thickBot="1" x14ac:dyDescent="0.3">
      <c r="A53" s="82" t="s">
        <v>117</v>
      </c>
    </row>
    <row r="54" spans="1:10" ht="30" x14ac:dyDescent="0.25">
      <c r="A54" s="22" t="s">
        <v>1</v>
      </c>
      <c r="B54" s="114" t="s">
        <v>59</v>
      </c>
      <c r="C54" s="114"/>
      <c r="D54" s="23" t="s">
        <v>75</v>
      </c>
      <c r="E54" s="23" t="s">
        <v>72</v>
      </c>
      <c r="F54" s="23" t="s">
        <v>73</v>
      </c>
      <c r="G54" s="23" t="s">
        <v>74</v>
      </c>
      <c r="H54" s="114" t="s">
        <v>71</v>
      </c>
      <c r="I54" s="114"/>
      <c r="J54" s="115"/>
    </row>
    <row r="55" spans="1:10" x14ac:dyDescent="0.25">
      <c r="A55" s="24">
        <v>1</v>
      </c>
      <c r="B55" s="101"/>
      <c r="C55" s="101"/>
      <c r="D55" s="26"/>
      <c r="E55" s="46"/>
      <c r="F55" s="60" t="str">
        <f>IF(D55*E55&gt;0,D55*E55,"")</f>
        <v/>
      </c>
      <c r="G55" s="46"/>
      <c r="H55" s="101"/>
      <c r="I55" s="101"/>
      <c r="J55" s="102"/>
    </row>
    <row r="56" spans="1:10" x14ac:dyDescent="0.25">
      <c r="A56" s="24">
        <v>2</v>
      </c>
      <c r="B56" s="101"/>
      <c r="C56" s="101"/>
      <c r="D56" s="26"/>
      <c r="E56" s="46"/>
      <c r="F56" s="60" t="str">
        <f t="shared" ref="F56:F69" si="0">IF(D56*E56&gt;0,D56*E56,"")</f>
        <v/>
      </c>
      <c r="G56" s="46"/>
      <c r="H56" s="101"/>
      <c r="I56" s="101"/>
      <c r="J56" s="102"/>
    </row>
    <row r="57" spans="1:10" x14ac:dyDescent="0.25">
      <c r="A57" s="24">
        <v>3</v>
      </c>
      <c r="B57" s="101"/>
      <c r="C57" s="101"/>
      <c r="D57" s="26"/>
      <c r="E57" s="46"/>
      <c r="F57" s="60" t="str">
        <f t="shared" si="0"/>
        <v/>
      </c>
      <c r="G57" s="46"/>
      <c r="H57" s="101"/>
      <c r="I57" s="101"/>
      <c r="J57" s="102"/>
    </row>
    <row r="58" spans="1:10" x14ac:dyDescent="0.25">
      <c r="A58" s="24">
        <v>4</v>
      </c>
      <c r="B58" s="101"/>
      <c r="C58" s="101"/>
      <c r="D58" s="26"/>
      <c r="E58" s="46"/>
      <c r="F58" s="60" t="str">
        <f t="shared" si="0"/>
        <v/>
      </c>
      <c r="G58" s="46"/>
      <c r="H58" s="101"/>
      <c r="I58" s="101"/>
      <c r="J58" s="102"/>
    </row>
    <row r="59" spans="1:10" x14ac:dyDescent="0.25">
      <c r="A59" s="24">
        <v>5</v>
      </c>
      <c r="B59" s="101"/>
      <c r="C59" s="101"/>
      <c r="D59" s="26"/>
      <c r="E59" s="46"/>
      <c r="F59" s="60" t="str">
        <f t="shared" si="0"/>
        <v/>
      </c>
      <c r="G59" s="46"/>
      <c r="H59" s="101"/>
      <c r="I59" s="101"/>
      <c r="J59" s="102"/>
    </row>
    <row r="60" spans="1:10" x14ac:dyDescent="0.25">
      <c r="A60" s="24">
        <v>6</v>
      </c>
      <c r="B60" s="101"/>
      <c r="C60" s="101"/>
      <c r="D60" s="26"/>
      <c r="E60" s="46"/>
      <c r="F60" s="60" t="str">
        <f t="shared" si="0"/>
        <v/>
      </c>
      <c r="G60" s="46"/>
      <c r="H60" s="101"/>
      <c r="I60" s="101"/>
      <c r="J60" s="102"/>
    </row>
    <row r="61" spans="1:10" x14ac:dyDescent="0.25">
      <c r="A61" s="24">
        <v>7</v>
      </c>
      <c r="B61" s="101"/>
      <c r="C61" s="101"/>
      <c r="D61" s="26"/>
      <c r="E61" s="46"/>
      <c r="F61" s="60" t="str">
        <f t="shared" si="0"/>
        <v/>
      </c>
      <c r="G61" s="46"/>
      <c r="H61" s="101"/>
      <c r="I61" s="101"/>
      <c r="J61" s="102"/>
    </row>
    <row r="62" spans="1:10" x14ac:dyDescent="0.25">
      <c r="A62" s="24">
        <v>8</v>
      </c>
      <c r="B62" s="101"/>
      <c r="C62" s="101"/>
      <c r="D62" s="26"/>
      <c r="E62" s="46"/>
      <c r="F62" s="60" t="str">
        <f t="shared" si="0"/>
        <v/>
      </c>
      <c r="G62" s="46"/>
      <c r="H62" s="101"/>
      <c r="I62" s="101"/>
      <c r="J62" s="102"/>
    </row>
    <row r="63" spans="1:10" x14ac:dyDescent="0.25">
      <c r="A63" s="24">
        <v>9</v>
      </c>
      <c r="B63" s="101"/>
      <c r="C63" s="101"/>
      <c r="D63" s="26"/>
      <c r="E63" s="46"/>
      <c r="F63" s="60" t="str">
        <f t="shared" si="0"/>
        <v/>
      </c>
      <c r="G63" s="46"/>
      <c r="H63" s="101"/>
      <c r="I63" s="101"/>
      <c r="J63" s="102"/>
    </row>
    <row r="64" spans="1:10" x14ac:dyDescent="0.25">
      <c r="A64" s="24">
        <v>10</v>
      </c>
      <c r="B64" s="101"/>
      <c r="C64" s="101"/>
      <c r="D64" s="26"/>
      <c r="E64" s="46"/>
      <c r="F64" s="60" t="str">
        <f t="shared" si="0"/>
        <v/>
      </c>
      <c r="G64" s="46"/>
      <c r="H64" s="101"/>
      <c r="I64" s="101"/>
      <c r="J64" s="102"/>
    </row>
    <row r="65" spans="1:10" x14ac:dyDescent="0.25">
      <c r="A65" s="24">
        <v>11</v>
      </c>
      <c r="B65" s="101"/>
      <c r="C65" s="101"/>
      <c r="D65" s="26"/>
      <c r="E65" s="46"/>
      <c r="F65" s="60" t="str">
        <f t="shared" si="0"/>
        <v/>
      </c>
      <c r="G65" s="46"/>
      <c r="H65" s="101"/>
      <c r="I65" s="101"/>
      <c r="J65" s="102"/>
    </row>
    <row r="66" spans="1:10" x14ac:dyDescent="0.25">
      <c r="A66" s="24">
        <v>12</v>
      </c>
      <c r="B66" s="101"/>
      <c r="C66" s="101"/>
      <c r="D66" s="26"/>
      <c r="E66" s="46"/>
      <c r="F66" s="60" t="str">
        <f t="shared" si="0"/>
        <v/>
      </c>
      <c r="G66" s="46"/>
      <c r="H66" s="101"/>
      <c r="I66" s="101"/>
      <c r="J66" s="102"/>
    </row>
    <row r="67" spans="1:10" x14ac:dyDescent="0.25">
      <c r="A67" s="24">
        <v>13</v>
      </c>
      <c r="B67" s="101"/>
      <c r="C67" s="101"/>
      <c r="D67" s="26"/>
      <c r="E67" s="46"/>
      <c r="F67" s="60" t="str">
        <f t="shared" si="0"/>
        <v/>
      </c>
      <c r="G67" s="46"/>
      <c r="H67" s="101"/>
      <c r="I67" s="101"/>
      <c r="J67" s="102"/>
    </row>
    <row r="68" spans="1:10" x14ac:dyDescent="0.25">
      <c r="A68" s="24">
        <v>14</v>
      </c>
      <c r="B68" s="101"/>
      <c r="C68" s="101"/>
      <c r="D68" s="26"/>
      <c r="E68" s="46"/>
      <c r="F68" s="60" t="str">
        <f t="shared" si="0"/>
        <v/>
      </c>
      <c r="G68" s="46"/>
      <c r="H68" s="101"/>
      <c r="I68" s="101"/>
      <c r="J68" s="102"/>
    </row>
    <row r="69" spans="1:10" x14ac:dyDescent="0.25">
      <c r="A69" s="24">
        <v>15</v>
      </c>
      <c r="B69" s="101"/>
      <c r="C69" s="101"/>
      <c r="D69" s="26"/>
      <c r="E69" s="46"/>
      <c r="F69" s="60" t="str">
        <f t="shared" si="0"/>
        <v/>
      </c>
      <c r="G69" s="46"/>
      <c r="H69" s="101"/>
      <c r="I69" s="101"/>
      <c r="J69" s="102"/>
    </row>
    <row r="70" spans="1:10" x14ac:dyDescent="0.25">
      <c r="A70" s="24">
        <v>16</v>
      </c>
      <c r="B70" s="101"/>
      <c r="C70" s="101"/>
      <c r="D70" s="26"/>
      <c r="E70" s="46"/>
      <c r="F70" s="60" t="str">
        <f t="shared" ref="F70:F84" si="1">IF(D70*E70&gt;0,D70*E70,"")</f>
        <v/>
      </c>
      <c r="G70" s="46"/>
      <c r="H70" s="101"/>
      <c r="I70" s="101"/>
      <c r="J70" s="102"/>
    </row>
    <row r="71" spans="1:10" x14ac:dyDescent="0.25">
      <c r="A71" s="24">
        <v>17</v>
      </c>
      <c r="B71" s="101"/>
      <c r="C71" s="101"/>
      <c r="D71" s="26"/>
      <c r="E71" s="46"/>
      <c r="F71" s="60" t="str">
        <f t="shared" si="1"/>
        <v/>
      </c>
      <c r="G71" s="46"/>
      <c r="H71" s="101"/>
      <c r="I71" s="101"/>
      <c r="J71" s="102"/>
    </row>
    <row r="72" spans="1:10" x14ac:dyDescent="0.25">
      <c r="A72" s="24">
        <v>18</v>
      </c>
      <c r="B72" s="101"/>
      <c r="C72" s="101"/>
      <c r="D72" s="26"/>
      <c r="E72" s="46"/>
      <c r="F72" s="60" t="str">
        <f t="shared" si="1"/>
        <v/>
      </c>
      <c r="G72" s="46"/>
      <c r="H72" s="101"/>
      <c r="I72" s="101"/>
      <c r="J72" s="102"/>
    </row>
    <row r="73" spans="1:10" x14ac:dyDescent="0.25">
      <c r="A73" s="24">
        <v>19</v>
      </c>
      <c r="B73" s="101"/>
      <c r="C73" s="101"/>
      <c r="D73" s="26"/>
      <c r="E73" s="46"/>
      <c r="F73" s="60" t="str">
        <f t="shared" si="1"/>
        <v/>
      </c>
      <c r="G73" s="46"/>
      <c r="H73" s="101"/>
      <c r="I73" s="101"/>
      <c r="J73" s="102"/>
    </row>
    <row r="74" spans="1:10" x14ac:dyDescent="0.25">
      <c r="A74" s="24">
        <v>20</v>
      </c>
      <c r="B74" s="101"/>
      <c r="C74" s="101"/>
      <c r="D74" s="26"/>
      <c r="E74" s="46"/>
      <c r="F74" s="60" t="str">
        <f t="shared" si="1"/>
        <v/>
      </c>
      <c r="G74" s="46"/>
      <c r="H74" s="101"/>
      <c r="I74" s="101"/>
      <c r="J74" s="102"/>
    </row>
    <row r="75" spans="1:10" x14ac:dyDescent="0.25">
      <c r="A75" s="24">
        <v>21</v>
      </c>
      <c r="B75" s="101"/>
      <c r="C75" s="101"/>
      <c r="D75" s="26"/>
      <c r="E75" s="46"/>
      <c r="F75" s="60" t="str">
        <f t="shared" si="1"/>
        <v/>
      </c>
      <c r="G75" s="46"/>
      <c r="H75" s="101"/>
      <c r="I75" s="101"/>
      <c r="J75" s="102"/>
    </row>
    <row r="76" spans="1:10" x14ac:dyDescent="0.25">
      <c r="A76" s="24">
        <v>22</v>
      </c>
      <c r="B76" s="101"/>
      <c r="C76" s="101"/>
      <c r="D76" s="26"/>
      <c r="E76" s="46"/>
      <c r="F76" s="60" t="str">
        <f t="shared" si="1"/>
        <v/>
      </c>
      <c r="G76" s="46"/>
      <c r="H76" s="101"/>
      <c r="I76" s="101"/>
      <c r="J76" s="102"/>
    </row>
    <row r="77" spans="1:10" x14ac:dyDescent="0.25">
      <c r="A77" s="24">
        <v>23</v>
      </c>
      <c r="B77" s="101"/>
      <c r="C77" s="101"/>
      <c r="D77" s="26"/>
      <c r="E77" s="46"/>
      <c r="F77" s="60" t="str">
        <f t="shared" si="1"/>
        <v/>
      </c>
      <c r="G77" s="46"/>
      <c r="H77" s="101"/>
      <c r="I77" s="101"/>
      <c r="J77" s="102"/>
    </row>
    <row r="78" spans="1:10" x14ac:dyDescent="0.25">
      <c r="A78" s="24">
        <v>24</v>
      </c>
      <c r="B78" s="101"/>
      <c r="C78" s="101"/>
      <c r="D78" s="26"/>
      <c r="E78" s="46"/>
      <c r="F78" s="60" t="str">
        <f t="shared" si="1"/>
        <v/>
      </c>
      <c r="G78" s="46"/>
      <c r="H78" s="101"/>
      <c r="I78" s="101"/>
      <c r="J78" s="102"/>
    </row>
    <row r="79" spans="1:10" x14ac:dyDescent="0.25">
      <c r="A79" s="24">
        <v>25</v>
      </c>
      <c r="B79" s="101"/>
      <c r="C79" s="101"/>
      <c r="D79" s="26"/>
      <c r="E79" s="46"/>
      <c r="F79" s="60" t="str">
        <f t="shared" si="1"/>
        <v/>
      </c>
      <c r="G79" s="46"/>
      <c r="H79" s="101"/>
      <c r="I79" s="101"/>
      <c r="J79" s="102"/>
    </row>
    <row r="80" spans="1:10" x14ac:dyDescent="0.25">
      <c r="A80" s="24">
        <v>26</v>
      </c>
      <c r="B80" s="101"/>
      <c r="C80" s="101"/>
      <c r="D80" s="26"/>
      <c r="E80" s="46"/>
      <c r="F80" s="60" t="str">
        <f t="shared" si="1"/>
        <v/>
      </c>
      <c r="G80" s="46"/>
      <c r="H80" s="101"/>
      <c r="I80" s="101"/>
      <c r="J80" s="102"/>
    </row>
    <row r="81" spans="1:10" x14ac:dyDescent="0.25">
      <c r="A81" s="24">
        <v>27</v>
      </c>
      <c r="B81" s="101"/>
      <c r="C81" s="101"/>
      <c r="D81" s="26"/>
      <c r="E81" s="46"/>
      <c r="F81" s="60" t="str">
        <f t="shared" si="1"/>
        <v/>
      </c>
      <c r="G81" s="46"/>
      <c r="H81" s="101"/>
      <c r="I81" s="101"/>
      <c r="J81" s="102"/>
    </row>
    <row r="82" spans="1:10" x14ac:dyDescent="0.25">
      <c r="A82" s="24">
        <v>28</v>
      </c>
      <c r="B82" s="101"/>
      <c r="C82" s="101"/>
      <c r="D82" s="26"/>
      <c r="E82" s="46"/>
      <c r="F82" s="60" t="str">
        <f t="shared" si="1"/>
        <v/>
      </c>
      <c r="G82" s="46"/>
      <c r="H82" s="101"/>
      <c r="I82" s="101"/>
      <c r="J82" s="102"/>
    </row>
    <row r="83" spans="1:10" x14ac:dyDescent="0.25">
      <c r="A83" s="24">
        <v>29</v>
      </c>
      <c r="B83" s="101"/>
      <c r="C83" s="101"/>
      <c r="D83" s="26"/>
      <c r="E83" s="46"/>
      <c r="F83" s="60" t="str">
        <f t="shared" si="1"/>
        <v/>
      </c>
      <c r="G83" s="46"/>
      <c r="H83" s="101"/>
      <c r="I83" s="101"/>
      <c r="J83" s="102"/>
    </row>
    <row r="84" spans="1:10" ht="15.75" thickBot="1" x14ac:dyDescent="0.3">
      <c r="A84" s="25">
        <v>30</v>
      </c>
      <c r="B84" s="111"/>
      <c r="C84" s="111"/>
      <c r="D84" s="27"/>
      <c r="E84" s="67"/>
      <c r="F84" s="48" t="str">
        <f t="shared" si="1"/>
        <v/>
      </c>
      <c r="G84" s="67"/>
      <c r="H84" s="111"/>
      <c r="I84" s="111"/>
      <c r="J84" s="133"/>
    </row>
    <row r="86" spans="1:10" ht="21" x14ac:dyDescent="0.35">
      <c r="A86" s="19" t="s">
        <v>122</v>
      </c>
    </row>
    <row r="87" spans="1:10" ht="15.75" thickBot="1" x14ac:dyDescent="0.3">
      <c r="A87" s="20" t="s">
        <v>84</v>
      </c>
    </row>
    <row r="88" spans="1:10" ht="18.75" x14ac:dyDescent="0.3">
      <c r="A88" s="103" t="s">
        <v>82</v>
      </c>
      <c r="B88" s="104"/>
      <c r="C88" s="107" t="str">
        <f>IF(E50="","",E50+SUM(F55:F84))</f>
        <v/>
      </c>
      <c r="D88" s="108"/>
    </row>
    <row r="89" spans="1:10" ht="19.5" thickBot="1" x14ac:dyDescent="0.35">
      <c r="A89" s="105" t="s">
        <v>83</v>
      </c>
      <c r="B89" s="106"/>
      <c r="C89" s="109" t="str">
        <f>IF(F50="","",F50+SUM(G55:G84))</f>
        <v/>
      </c>
      <c r="D89" s="110"/>
    </row>
  </sheetData>
  <sheetProtection algorithmName="SHA-512" hashValue="79TB4kAp+fSRuP8opTkDkqs+gZUmPW7+kXUwkbZBkh9cFr7E+f6lGlbXqi84WKWsB3ioxkBtj8xMObSGh0aqDg==" saltValue="ElEvPoUxQJphXBf0kezGRQ==" spinCount="100000" sheet="1" selectLockedCells="1"/>
  <mergeCells count="107">
    <mergeCell ref="B22:F22"/>
    <mergeCell ref="B23:F23"/>
    <mergeCell ref="B24:F24"/>
    <mergeCell ref="B25:F25"/>
    <mergeCell ref="A30:C30"/>
    <mergeCell ref="A32:C32"/>
    <mergeCell ref="A31:C31"/>
    <mergeCell ref="A50:D50"/>
    <mergeCell ref="H84:J84"/>
    <mergeCell ref="B27:F27"/>
    <mergeCell ref="B26:F26"/>
    <mergeCell ref="B81:C81"/>
    <mergeCell ref="H81:J81"/>
    <mergeCell ref="B82:C82"/>
    <mergeCell ref="H82:J82"/>
    <mergeCell ref="B83:C83"/>
    <mergeCell ref="H83:J83"/>
    <mergeCell ref="B78:C78"/>
    <mergeCell ref="H78:J78"/>
    <mergeCell ref="B79:C79"/>
    <mergeCell ref="H79:J79"/>
    <mergeCell ref="B80:C80"/>
    <mergeCell ref="H80:J80"/>
    <mergeCell ref="B75:C75"/>
    <mergeCell ref="H64:J64"/>
    <mergeCell ref="H65:J65"/>
    <mergeCell ref="H66:J66"/>
    <mergeCell ref="H69:J69"/>
    <mergeCell ref="H67:J67"/>
    <mergeCell ref="H68:J68"/>
    <mergeCell ref="B57:C57"/>
    <mergeCell ref="B58:C58"/>
    <mergeCell ref="B59:C59"/>
    <mergeCell ref="B60:C60"/>
    <mergeCell ref="B61:C61"/>
    <mergeCell ref="H62:J62"/>
    <mergeCell ref="A2:F2"/>
    <mergeCell ref="G2:H2"/>
    <mergeCell ref="B18:F18"/>
    <mergeCell ref="B19:F19"/>
    <mergeCell ref="B20:F20"/>
    <mergeCell ref="B21:F21"/>
    <mergeCell ref="B12:F12"/>
    <mergeCell ref="B13:F13"/>
    <mergeCell ref="B14:F14"/>
    <mergeCell ref="B6:F6"/>
    <mergeCell ref="B11:F11"/>
    <mergeCell ref="B15:F15"/>
    <mergeCell ref="B16:F16"/>
    <mergeCell ref="B17:F17"/>
    <mergeCell ref="A3:N3"/>
    <mergeCell ref="B7:F7"/>
    <mergeCell ref="B8:F8"/>
    <mergeCell ref="B9:F9"/>
    <mergeCell ref="B10:F10"/>
    <mergeCell ref="H63:J63"/>
    <mergeCell ref="B38:C38"/>
    <mergeCell ref="B39:C39"/>
    <mergeCell ref="B40:C40"/>
    <mergeCell ref="B41:C41"/>
    <mergeCell ref="B42:C42"/>
    <mergeCell ref="B43:C43"/>
    <mergeCell ref="B44:C44"/>
    <mergeCell ref="B45:C45"/>
    <mergeCell ref="B46:C46"/>
    <mergeCell ref="B47:C47"/>
    <mergeCell ref="B48:C48"/>
    <mergeCell ref="B54:C54"/>
    <mergeCell ref="B55:C55"/>
    <mergeCell ref="B56:C56"/>
    <mergeCell ref="H54:J54"/>
    <mergeCell ref="H55:J55"/>
    <mergeCell ref="H56:J56"/>
    <mergeCell ref="H57:J57"/>
    <mergeCell ref="H58:J58"/>
    <mergeCell ref="H59:J59"/>
    <mergeCell ref="H60:J60"/>
    <mergeCell ref="H61:J61"/>
    <mergeCell ref="B49:C49"/>
    <mergeCell ref="B67:C67"/>
    <mergeCell ref="B68:C68"/>
    <mergeCell ref="B62:C62"/>
    <mergeCell ref="B63:C63"/>
    <mergeCell ref="B64:C64"/>
    <mergeCell ref="B65:C65"/>
    <mergeCell ref="B66:C66"/>
    <mergeCell ref="B76:C76"/>
    <mergeCell ref="B84:C84"/>
    <mergeCell ref="B77:C77"/>
    <mergeCell ref="B71:C71"/>
    <mergeCell ref="B69:C69"/>
    <mergeCell ref="B72:C72"/>
    <mergeCell ref="H72:J72"/>
    <mergeCell ref="B73:C73"/>
    <mergeCell ref="H73:J73"/>
    <mergeCell ref="B74:C74"/>
    <mergeCell ref="H74:J74"/>
    <mergeCell ref="B70:C70"/>
    <mergeCell ref="A88:B88"/>
    <mergeCell ref="A89:B89"/>
    <mergeCell ref="C88:D88"/>
    <mergeCell ref="C89:D89"/>
    <mergeCell ref="H70:J70"/>
    <mergeCell ref="H71:J71"/>
    <mergeCell ref="H75:J75"/>
    <mergeCell ref="H76:J76"/>
    <mergeCell ref="H77:J77"/>
  </mergeCells>
  <conditionalFormatting sqref="G55:G84">
    <cfRule type="containsBlanks" dxfId="5" priority="2">
      <formula>LEN(TRIM(G55))=0</formula>
    </cfRule>
    <cfRule type="cellIs" dxfId="4" priority="3" operator="lessThanOrEqual">
      <formula>$F$55*0.8</formula>
    </cfRule>
    <cfRule type="cellIs" dxfId="3" priority="17" operator="greaterThan">
      <formula>$F$55*0.8</formula>
    </cfRule>
  </conditionalFormatting>
  <dataValidations count="1">
    <dataValidation type="list" allowBlank="1" showInputMessage="1" showErrorMessage="1" sqref="G2:G3" xr:uid="{00000000-0002-0000-0000-000000000000}">
      <formula1>"Zone 1‚ 2 or 4, Zone 3"</formula1>
    </dataValidation>
  </dataValidations>
  <pageMargins left="0.7" right="0.7" top="0.75" bottom="0.75" header="0.3" footer="0.3"/>
  <pageSetup paperSize="9" scale="61" orientation="portrait" r:id="rId1"/>
  <headerFooter differentFirst="1">
    <firstHeader>&amp;L&amp;"-,Bold"&amp;20&amp;UDetailed breakdown of EOT Facilities</firstHeader>
  </headerFooter>
  <rowBreaks count="1" manualBreakCount="1">
    <brk id="34" max="16383" man="1"/>
  </rowBreaks>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5"/>
  <sheetViews>
    <sheetView view="pageBreakPreview" topLeftCell="A4" zoomScaleNormal="100" zoomScaleSheetLayoutView="100" workbookViewId="0">
      <selection activeCell="C4" sqref="C4"/>
    </sheetView>
  </sheetViews>
  <sheetFormatPr defaultRowHeight="15" x14ac:dyDescent="0.25"/>
  <cols>
    <col min="1" max="1" width="5.42578125" customWidth="1"/>
    <col min="2" max="2" width="22" bestFit="1" customWidth="1"/>
    <col min="3" max="3" width="10.28515625" bestFit="1" customWidth="1"/>
    <col min="5" max="5" width="13.85546875" customWidth="1"/>
    <col min="6" max="6" width="67.5703125" customWidth="1"/>
  </cols>
  <sheetData>
    <row r="1" spans="1:6" x14ac:dyDescent="0.25">
      <c r="A1" s="175" t="s">
        <v>47</v>
      </c>
      <c r="B1" s="176"/>
      <c r="C1" s="176"/>
      <c r="D1" s="176"/>
      <c r="E1" s="176"/>
      <c r="F1" s="177"/>
    </row>
    <row r="2" spans="1:6" x14ac:dyDescent="0.25">
      <c r="A2" s="172"/>
      <c r="B2" s="173"/>
      <c r="C2" s="173"/>
      <c r="D2" s="173"/>
      <c r="E2" s="173"/>
      <c r="F2" s="174"/>
    </row>
    <row r="3" spans="1:6" ht="30" x14ac:dyDescent="0.25">
      <c r="A3" s="78" t="s">
        <v>1</v>
      </c>
      <c r="B3" s="79" t="s">
        <v>2</v>
      </c>
      <c r="C3" s="79" t="s">
        <v>72</v>
      </c>
      <c r="D3" s="79" t="s">
        <v>3</v>
      </c>
      <c r="E3" s="79" t="s">
        <v>5</v>
      </c>
      <c r="F3" s="75" t="s">
        <v>103</v>
      </c>
    </row>
    <row r="4" spans="1:6" ht="15.75" x14ac:dyDescent="0.25">
      <c r="A4" s="6">
        <v>1</v>
      </c>
      <c r="B4" s="3" t="s">
        <v>43</v>
      </c>
      <c r="C4" s="46"/>
      <c r="D4" s="37"/>
      <c r="E4" s="28" t="str">
        <f>IF(C4*D4=0,"",C4*D4)</f>
        <v/>
      </c>
      <c r="F4" s="41"/>
    </row>
    <row r="5" spans="1:6" s="9" customFormat="1" ht="18" customHeight="1" x14ac:dyDescent="0.25">
      <c r="A5" s="6">
        <v>2</v>
      </c>
      <c r="B5" s="3" t="s">
        <v>44</v>
      </c>
      <c r="C5" s="46"/>
      <c r="D5" s="37"/>
      <c r="E5" s="28" t="str">
        <f t="shared" ref="E5:E33" si="0">IF(C5*D5=0,"",C5*D5)</f>
        <v/>
      </c>
      <c r="F5" s="38"/>
    </row>
    <row r="6" spans="1:6" ht="15.75" x14ac:dyDescent="0.25">
      <c r="A6" s="6">
        <v>3</v>
      </c>
      <c r="B6" s="3" t="s">
        <v>45</v>
      </c>
      <c r="C6" s="46"/>
      <c r="D6" s="37"/>
      <c r="E6" s="28" t="str">
        <f t="shared" si="0"/>
        <v/>
      </c>
      <c r="F6" s="38"/>
    </row>
    <row r="7" spans="1:6" ht="15.75" x14ac:dyDescent="0.25">
      <c r="A7" s="6">
        <v>4</v>
      </c>
      <c r="B7" s="3" t="s">
        <v>46</v>
      </c>
      <c r="C7" s="47"/>
      <c r="D7" s="39"/>
      <c r="E7" s="28" t="str">
        <f t="shared" si="0"/>
        <v/>
      </c>
      <c r="F7" s="40"/>
    </row>
    <row r="8" spans="1:6" ht="15.75" x14ac:dyDescent="0.25">
      <c r="A8" s="6">
        <v>5</v>
      </c>
      <c r="B8" s="42"/>
      <c r="C8" s="46"/>
      <c r="D8" s="26"/>
      <c r="E8" s="28" t="str">
        <f t="shared" si="0"/>
        <v/>
      </c>
      <c r="F8" s="41"/>
    </row>
    <row r="9" spans="1:6" ht="15.75" x14ac:dyDescent="0.25">
      <c r="A9" s="6">
        <v>6</v>
      </c>
      <c r="B9" s="42"/>
      <c r="C9" s="46"/>
      <c r="D9" s="37"/>
      <c r="E9" s="28" t="str">
        <f t="shared" si="0"/>
        <v/>
      </c>
      <c r="F9" s="41"/>
    </row>
    <row r="10" spans="1:6" s="2" customFormat="1" ht="15.75" x14ac:dyDescent="0.25">
      <c r="A10" s="6">
        <v>7</v>
      </c>
      <c r="B10" s="42"/>
      <c r="C10" s="46"/>
      <c r="D10" s="37"/>
      <c r="E10" s="28" t="str">
        <f t="shared" si="0"/>
        <v/>
      </c>
      <c r="F10" s="41"/>
    </row>
    <row r="11" spans="1:6" ht="15.75" x14ac:dyDescent="0.25">
      <c r="A11" s="6">
        <v>8</v>
      </c>
      <c r="B11" s="42"/>
      <c r="C11" s="46"/>
      <c r="D11" s="26"/>
      <c r="E11" s="28" t="str">
        <f t="shared" si="0"/>
        <v/>
      </c>
      <c r="F11" s="38"/>
    </row>
    <row r="12" spans="1:6" ht="15.75" x14ac:dyDescent="0.25">
      <c r="A12" s="6">
        <v>9</v>
      </c>
      <c r="B12" s="42"/>
      <c r="C12" s="46"/>
      <c r="D12" s="26"/>
      <c r="E12" s="28" t="str">
        <f t="shared" si="0"/>
        <v/>
      </c>
      <c r="F12" s="38"/>
    </row>
    <row r="13" spans="1:6" ht="15.75" x14ac:dyDescent="0.25">
      <c r="A13" s="6">
        <v>10</v>
      </c>
      <c r="B13" s="42"/>
      <c r="C13" s="46"/>
      <c r="D13" s="26"/>
      <c r="E13" s="28" t="str">
        <f t="shared" si="0"/>
        <v/>
      </c>
      <c r="F13" s="38"/>
    </row>
    <row r="14" spans="1:6" ht="15.75" x14ac:dyDescent="0.25">
      <c r="A14" s="6">
        <v>11</v>
      </c>
      <c r="B14" s="42"/>
      <c r="C14" s="46"/>
      <c r="D14" s="26"/>
      <c r="E14" s="28" t="str">
        <f t="shared" si="0"/>
        <v/>
      </c>
      <c r="F14" s="38"/>
    </row>
    <row r="15" spans="1:6" ht="15.75" x14ac:dyDescent="0.25">
      <c r="A15" s="6">
        <v>12</v>
      </c>
      <c r="B15" s="42"/>
      <c r="C15" s="46"/>
      <c r="D15" s="26"/>
      <c r="E15" s="28" t="str">
        <f t="shared" si="0"/>
        <v/>
      </c>
      <c r="F15" s="38"/>
    </row>
    <row r="16" spans="1:6" ht="15.75" x14ac:dyDescent="0.25">
      <c r="A16" s="6">
        <v>13</v>
      </c>
      <c r="B16" s="42"/>
      <c r="C16" s="46"/>
      <c r="D16" s="26"/>
      <c r="E16" s="28" t="str">
        <f t="shared" si="0"/>
        <v/>
      </c>
      <c r="F16" s="38"/>
    </row>
    <row r="17" spans="1:6" ht="15.75" x14ac:dyDescent="0.25">
      <c r="A17" s="6">
        <v>14</v>
      </c>
      <c r="B17" s="42"/>
      <c r="C17" s="46"/>
      <c r="D17" s="26"/>
      <c r="E17" s="28" t="str">
        <f t="shared" si="0"/>
        <v/>
      </c>
      <c r="F17" s="38"/>
    </row>
    <row r="18" spans="1:6" ht="15.75" x14ac:dyDescent="0.25">
      <c r="A18" s="6">
        <v>15</v>
      </c>
      <c r="B18" s="42"/>
      <c r="C18" s="46"/>
      <c r="D18" s="26"/>
      <c r="E18" s="28" t="str">
        <f t="shared" si="0"/>
        <v/>
      </c>
      <c r="F18" s="38"/>
    </row>
    <row r="19" spans="1:6" ht="15.75" x14ac:dyDescent="0.25">
      <c r="A19" s="6">
        <v>16</v>
      </c>
      <c r="B19" s="42"/>
      <c r="C19" s="46"/>
      <c r="D19" s="26"/>
      <c r="E19" s="28" t="str">
        <f t="shared" si="0"/>
        <v/>
      </c>
      <c r="F19" s="38"/>
    </row>
    <row r="20" spans="1:6" ht="15.75" x14ac:dyDescent="0.25">
      <c r="A20" s="6">
        <v>17</v>
      </c>
      <c r="B20" s="42"/>
      <c r="C20" s="46"/>
      <c r="D20" s="26"/>
      <c r="E20" s="28" t="str">
        <f t="shared" si="0"/>
        <v/>
      </c>
      <c r="F20" s="38"/>
    </row>
    <row r="21" spans="1:6" ht="15.75" x14ac:dyDescent="0.25">
      <c r="A21" s="6">
        <v>18</v>
      </c>
      <c r="B21" s="42"/>
      <c r="C21" s="46"/>
      <c r="D21" s="26"/>
      <c r="E21" s="28" t="str">
        <f t="shared" si="0"/>
        <v/>
      </c>
      <c r="F21" s="38"/>
    </row>
    <row r="22" spans="1:6" ht="15.75" x14ac:dyDescent="0.25">
      <c r="A22" s="6">
        <v>19</v>
      </c>
      <c r="B22" s="42"/>
      <c r="C22" s="46"/>
      <c r="D22" s="26"/>
      <c r="E22" s="28" t="str">
        <f t="shared" si="0"/>
        <v/>
      </c>
      <c r="F22" s="38"/>
    </row>
    <row r="23" spans="1:6" ht="15.75" x14ac:dyDescent="0.25">
      <c r="A23" s="6">
        <v>20</v>
      </c>
      <c r="B23" s="42"/>
      <c r="C23" s="46"/>
      <c r="D23" s="26"/>
      <c r="E23" s="28" t="str">
        <f t="shared" si="0"/>
        <v/>
      </c>
      <c r="F23" s="38"/>
    </row>
    <row r="24" spans="1:6" ht="15.75" x14ac:dyDescent="0.25">
      <c r="A24" s="6">
        <v>21</v>
      </c>
      <c r="B24" s="42"/>
      <c r="C24" s="46"/>
      <c r="D24" s="26"/>
      <c r="E24" s="28" t="str">
        <f t="shared" si="0"/>
        <v/>
      </c>
      <c r="F24" s="38"/>
    </row>
    <row r="25" spans="1:6" ht="15.75" x14ac:dyDescent="0.25">
      <c r="A25" s="6">
        <v>22</v>
      </c>
      <c r="B25" s="42"/>
      <c r="C25" s="46"/>
      <c r="D25" s="26"/>
      <c r="E25" s="28" t="str">
        <f t="shared" si="0"/>
        <v/>
      </c>
      <c r="F25" s="38"/>
    </row>
    <row r="26" spans="1:6" ht="15.75" x14ac:dyDescent="0.25">
      <c r="A26" s="6">
        <v>23</v>
      </c>
      <c r="B26" s="42"/>
      <c r="C26" s="46"/>
      <c r="D26" s="26"/>
      <c r="E26" s="28" t="str">
        <f t="shared" si="0"/>
        <v/>
      </c>
      <c r="F26" s="38"/>
    </row>
    <row r="27" spans="1:6" ht="15.75" x14ac:dyDescent="0.25">
      <c r="A27" s="6">
        <v>24</v>
      </c>
      <c r="B27" s="42"/>
      <c r="C27" s="46"/>
      <c r="D27" s="26"/>
      <c r="E27" s="28" t="str">
        <f t="shared" si="0"/>
        <v/>
      </c>
      <c r="F27" s="38"/>
    </row>
    <row r="28" spans="1:6" ht="15.75" x14ac:dyDescent="0.25">
      <c r="A28" s="6">
        <v>25</v>
      </c>
      <c r="B28" s="42"/>
      <c r="C28" s="46"/>
      <c r="D28" s="26"/>
      <c r="E28" s="28" t="str">
        <f t="shared" si="0"/>
        <v/>
      </c>
      <c r="F28" s="38"/>
    </row>
    <row r="29" spans="1:6" ht="15.75" x14ac:dyDescent="0.25">
      <c r="A29" s="6">
        <v>26</v>
      </c>
      <c r="B29" s="42"/>
      <c r="C29" s="46"/>
      <c r="D29" s="26"/>
      <c r="E29" s="28" t="str">
        <f t="shared" si="0"/>
        <v/>
      </c>
      <c r="F29" s="38"/>
    </row>
    <row r="30" spans="1:6" ht="15.75" x14ac:dyDescent="0.25">
      <c r="A30" s="6">
        <v>27</v>
      </c>
      <c r="B30" s="42"/>
      <c r="C30" s="46"/>
      <c r="D30" s="26"/>
      <c r="E30" s="28" t="str">
        <f t="shared" si="0"/>
        <v/>
      </c>
      <c r="F30" s="38"/>
    </row>
    <row r="31" spans="1:6" ht="15.75" x14ac:dyDescent="0.25">
      <c r="A31" s="6">
        <v>28</v>
      </c>
      <c r="B31" s="42"/>
      <c r="C31" s="46"/>
      <c r="D31" s="26"/>
      <c r="E31" s="28" t="str">
        <f t="shared" si="0"/>
        <v/>
      </c>
      <c r="F31" s="38"/>
    </row>
    <row r="32" spans="1:6" ht="15.75" x14ac:dyDescent="0.25">
      <c r="A32" s="6">
        <v>29</v>
      </c>
      <c r="B32" s="42"/>
      <c r="C32" s="46"/>
      <c r="D32" s="26"/>
      <c r="E32" s="28" t="str">
        <f t="shared" si="0"/>
        <v/>
      </c>
      <c r="F32" s="38"/>
    </row>
    <row r="33" spans="1:6" ht="15.75" x14ac:dyDescent="0.25">
      <c r="A33" s="6">
        <v>30</v>
      </c>
      <c r="B33" s="42"/>
      <c r="C33" s="46"/>
      <c r="D33" s="26"/>
      <c r="E33" s="28" t="str">
        <f t="shared" si="0"/>
        <v/>
      </c>
      <c r="F33" s="38"/>
    </row>
    <row r="34" spans="1:6" x14ac:dyDescent="0.25">
      <c r="A34" s="139" t="s">
        <v>6</v>
      </c>
      <c r="B34" s="140"/>
      <c r="C34" s="140"/>
      <c r="D34" s="140"/>
      <c r="E34" s="70" t="str">
        <f>IF(SUM(E4:E33)=0,"",SUM(E4:E33))</f>
        <v/>
      </c>
      <c r="F34" s="72"/>
    </row>
    <row r="35" spans="1:6" ht="15.75" thickBot="1" x14ac:dyDescent="0.3">
      <c r="A35" s="146" t="s">
        <v>99</v>
      </c>
      <c r="B35" s="147"/>
      <c r="C35" s="147"/>
      <c r="D35" s="148"/>
      <c r="E35" s="29" t="str">
        <f>IF(E34="","",IF(E34/'Annex A'!D32&lt;=1086.25,E34*0.8,'Annex A'!D32*1086.25*0.8))</f>
        <v/>
      </c>
      <c r="F35" s="71" t="s">
        <v>129</v>
      </c>
    </row>
  </sheetData>
  <sheetProtection algorithmName="SHA-512" hashValue="TYblI/ToIIphC43eRYzf7duluKaCQH9aHgg/kBHlJTSDwdQVY+vOUUU1W9vLGjAjlLc7bVAwrWyTyLnzVvEEfw==" saltValue="E3uqbFnjRH+srmXQnkXbAw==" spinCount="100000" sheet="1" selectLockedCells="1"/>
  <mergeCells count="4">
    <mergeCell ref="A1:F1"/>
    <mergeCell ref="A2:F2"/>
    <mergeCell ref="A34:D34"/>
    <mergeCell ref="A35:D35"/>
  </mergeCells>
  <pageMargins left="0.7" right="0.7" top="0.75" bottom="0.75" header="0.3" footer="0.3"/>
  <pageSetup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
  <sheetViews>
    <sheetView topLeftCell="A4" workbookViewId="0">
      <selection activeCell="C4" sqref="C4"/>
    </sheetView>
  </sheetViews>
  <sheetFormatPr defaultRowHeight="15" x14ac:dyDescent="0.25"/>
  <cols>
    <col min="1" max="1" width="5.42578125" customWidth="1"/>
    <col min="2" max="2" width="22" bestFit="1" customWidth="1"/>
    <col min="3" max="3" width="11" bestFit="1" customWidth="1"/>
    <col min="5" max="5" width="13.85546875" customWidth="1"/>
    <col min="6" max="6" width="67.42578125" customWidth="1"/>
  </cols>
  <sheetData>
    <row r="1" spans="1:6" x14ac:dyDescent="0.25">
      <c r="A1" s="175" t="s">
        <v>51</v>
      </c>
      <c r="B1" s="176"/>
      <c r="C1" s="176"/>
      <c r="D1" s="176"/>
      <c r="E1" s="176"/>
      <c r="F1" s="177"/>
    </row>
    <row r="2" spans="1:6" x14ac:dyDescent="0.25">
      <c r="A2" s="172"/>
      <c r="B2" s="173"/>
      <c r="C2" s="173"/>
      <c r="D2" s="173"/>
      <c r="E2" s="173"/>
      <c r="F2" s="174"/>
    </row>
    <row r="3" spans="1:6" ht="30" x14ac:dyDescent="0.25">
      <c r="A3" s="78" t="s">
        <v>1</v>
      </c>
      <c r="B3" s="79" t="s">
        <v>2</v>
      </c>
      <c r="C3" s="79" t="s">
        <v>72</v>
      </c>
      <c r="D3" s="79" t="s">
        <v>3</v>
      </c>
      <c r="E3" s="79" t="s">
        <v>5</v>
      </c>
      <c r="F3" s="75" t="s">
        <v>103</v>
      </c>
    </row>
    <row r="4" spans="1:6" ht="15.75" x14ac:dyDescent="0.25">
      <c r="A4" s="6">
        <v>1</v>
      </c>
      <c r="B4" s="4" t="s">
        <v>49</v>
      </c>
      <c r="C4" s="46"/>
      <c r="D4" s="37"/>
      <c r="E4" s="28" t="str">
        <f>IF(C4*D4=0,"",C4*D4)</f>
        <v/>
      </c>
      <c r="F4" s="33"/>
    </row>
    <row r="5" spans="1:6" s="9" customFormat="1" ht="18" customHeight="1" x14ac:dyDescent="0.25">
      <c r="A5" s="6">
        <v>2</v>
      </c>
      <c r="B5" s="4" t="s">
        <v>50</v>
      </c>
      <c r="C5" s="46"/>
      <c r="D5" s="37"/>
      <c r="E5" s="28" t="str">
        <f t="shared" ref="E5:E33" si="0">IF(C5*D5=0,"",C5*D5)</f>
        <v/>
      </c>
      <c r="F5" s="58"/>
    </row>
    <row r="6" spans="1:6" ht="15.75" x14ac:dyDescent="0.25">
      <c r="A6" s="6">
        <v>3</v>
      </c>
      <c r="B6" s="4" t="s">
        <v>118</v>
      </c>
      <c r="C6" s="46"/>
      <c r="D6" s="37"/>
      <c r="E6" s="28" t="str">
        <f t="shared" si="0"/>
        <v/>
      </c>
      <c r="F6" s="58"/>
    </row>
    <row r="7" spans="1:6" ht="15.75" x14ac:dyDescent="0.25">
      <c r="A7" s="6">
        <v>4</v>
      </c>
      <c r="B7" s="43"/>
      <c r="C7" s="47"/>
      <c r="D7" s="39"/>
      <c r="E7" s="28" t="str">
        <f t="shared" si="0"/>
        <v/>
      </c>
      <c r="F7" s="58"/>
    </row>
    <row r="8" spans="1:6" ht="15.75" x14ac:dyDescent="0.25">
      <c r="A8" s="6">
        <v>5</v>
      </c>
      <c r="B8" s="42"/>
      <c r="C8" s="46"/>
      <c r="D8" s="26"/>
      <c r="E8" s="28" t="str">
        <f t="shared" si="0"/>
        <v/>
      </c>
      <c r="F8" s="59"/>
    </row>
    <row r="9" spans="1:6" ht="15.75" x14ac:dyDescent="0.25">
      <c r="A9" s="6">
        <v>6</v>
      </c>
      <c r="B9" s="42"/>
      <c r="C9" s="46"/>
      <c r="D9" s="37"/>
      <c r="E9" s="28" t="str">
        <f t="shared" si="0"/>
        <v/>
      </c>
      <c r="F9" s="59"/>
    </row>
    <row r="10" spans="1:6" s="2" customFormat="1" ht="15.75" x14ac:dyDescent="0.25">
      <c r="A10" s="6">
        <v>7</v>
      </c>
      <c r="B10" s="42"/>
      <c r="C10" s="46"/>
      <c r="D10" s="37"/>
      <c r="E10" s="28" t="str">
        <f t="shared" si="0"/>
        <v/>
      </c>
      <c r="F10" s="59"/>
    </row>
    <row r="11" spans="1:6" ht="15.75" x14ac:dyDescent="0.25">
      <c r="A11" s="6">
        <v>8</v>
      </c>
      <c r="B11" s="42"/>
      <c r="C11" s="46"/>
      <c r="D11" s="26"/>
      <c r="E11" s="28" t="str">
        <f t="shared" si="0"/>
        <v/>
      </c>
      <c r="F11" s="58"/>
    </row>
    <row r="12" spans="1:6" ht="15.75" x14ac:dyDescent="0.25">
      <c r="A12" s="6">
        <v>9</v>
      </c>
      <c r="B12" s="42"/>
      <c r="C12" s="46"/>
      <c r="D12" s="26"/>
      <c r="E12" s="28" t="str">
        <f t="shared" si="0"/>
        <v/>
      </c>
      <c r="F12" s="58"/>
    </row>
    <row r="13" spans="1:6" ht="15.75" x14ac:dyDescent="0.25">
      <c r="A13" s="6">
        <v>10</v>
      </c>
      <c r="B13" s="42"/>
      <c r="C13" s="46"/>
      <c r="D13" s="26"/>
      <c r="E13" s="28" t="str">
        <f t="shared" si="0"/>
        <v/>
      </c>
      <c r="F13" s="58"/>
    </row>
    <row r="14" spans="1:6" ht="15.75" x14ac:dyDescent="0.25">
      <c r="A14" s="6">
        <v>11</v>
      </c>
      <c r="B14" s="42"/>
      <c r="C14" s="46"/>
      <c r="D14" s="26"/>
      <c r="E14" s="28" t="str">
        <f t="shared" si="0"/>
        <v/>
      </c>
      <c r="F14" s="58"/>
    </row>
    <row r="15" spans="1:6" ht="15.75" x14ac:dyDescent="0.25">
      <c r="A15" s="6">
        <v>12</v>
      </c>
      <c r="B15" s="42"/>
      <c r="C15" s="46"/>
      <c r="D15" s="26"/>
      <c r="E15" s="28" t="str">
        <f t="shared" si="0"/>
        <v/>
      </c>
      <c r="F15" s="58"/>
    </row>
    <row r="16" spans="1:6" ht="15.75" x14ac:dyDescent="0.25">
      <c r="A16" s="6">
        <v>13</v>
      </c>
      <c r="B16" s="42"/>
      <c r="C16" s="46"/>
      <c r="D16" s="26"/>
      <c r="E16" s="28" t="str">
        <f t="shared" si="0"/>
        <v/>
      </c>
      <c r="F16" s="58"/>
    </row>
    <row r="17" spans="1:6" ht="15.75" x14ac:dyDescent="0.25">
      <c r="A17" s="6">
        <v>14</v>
      </c>
      <c r="B17" s="42"/>
      <c r="C17" s="46"/>
      <c r="D17" s="26"/>
      <c r="E17" s="28" t="str">
        <f t="shared" si="0"/>
        <v/>
      </c>
      <c r="F17" s="58"/>
    </row>
    <row r="18" spans="1:6" ht="15.75" x14ac:dyDescent="0.25">
      <c r="A18" s="6">
        <v>15</v>
      </c>
      <c r="B18" s="42"/>
      <c r="C18" s="46"/>
      <c r="D18" s="26"/>
      <c r="E18" s="28" t="str">
        <f t="shared" si="0"/>
        <v/>
      </c>
      <c r="F18" s="58"/>
    </row>
    <row r="19" spans="1:6" ht="15.75" x14ac:dyDescent="0.25">
      <c r="A19" s="6">
        <v>16</v>
      </c>
      <c r="B19" s="42"/>
      <c r="C19" s="46"/>
      <c r="D19" s="26"/>
      <c r="E19" s="28" t="str">
        <f t="shared" si="0"/>
        <v/>
      </c>
      <c r="F19" s="58"/>
    </row>
    <row r="20" spans="1:6" ht="15.75" x14ac:dyDescent="0.25">
      <c r="A20" s="6">
        <v>17</v>
      </c>
      <c r="B20" s="42"/>
      <c r="C20" s="46"/>
      <c r="D20" s="26"/>
      <c r="E20" s="28" t="str">
        <f t="shared" si="0"/>
        <v/>
      </c>
      <c r="F20" s="58"/>
    </row>
    <row r="21" spans="1:6" ht="15.75" x14ac:dyDescent="0.25">
      <c r="A21" s="6">
        <v>18</v>
      </c>
      <c r="B21" s="42"/>
      <c r="C21" s="46"/>
      <c r="D21" s="26"/>
      <c r="E21" s="28" t="str">
        <f t="shared" si="0"/>
        <v/>
      </c>
      <c r="F21" s="58"/>
    </row>
    <row r="22" spans="1:6" ht="15.75" x14ac:dyDescent="0.25">
      <c r="A22" s="6">
        <v>19</v>
      </c>
      <c r="B22" s="42"/>
      <c r="C22" s="46"/>
      <c r="D22" s="26"/>
      <c r="E22" s="28" t="str">
        <f t="shared" si="0"/>
        <v/>
      </c>
      <c r="F22" s="58"/>
    </row>
    <row r="23" spans="1:6" ht="15.75" x14ac:dyDescent="0.25">
      <c r="A23" s="6">
        <v>20</v>
      </c>
      <c r="B23" s="42"/>
      <c r="C23" s="46"/>
      <c r="D23" s="26"/>
      <c r="E23" s="28" t="str">
        <f t="shared" si="0"/>
        <v/>
      </c>
      <c r="F23" s="58"/>
    </row>
    <row r="24" spans="1:6" ht="15.75" x14ac:dyDescent="0.25">
      <c r="A24" s="6">
        <v>21</v>
      </c>
      <c r="B24" s="42"/>
      <c r="C24" s="46"/>
      <c r="D24" s="26"/>
      <c r="E24" s="28" t="str">
        <f t="shared" si="0"/>
        <v/>
      </c>
      <c r="F24" s="58"/>
    </row>
    <row r="25" spans="1:6" ht="15.75" x14ac:dyDescent="0.25">
      <c r="A25" s="6">
        <v>22</v>
      </c>
      <c r="B25" s="42"/>
      <c r="C25" s="46"/>
      <c r="D25" s="26"/>
      <c r="E25" s="28" t="str">
        <f t="shared" si="0"/>
        <v/>
      </c>
      <c r="F25" s="58"/>
    </row>
    <row r="26" spans="1:6" ht="15.75" x14ac:dyDescent="0.25">
      <c r="A26" s="6">
        <v>23</v>
      </c>
      <c r="B26" s="42"/>
      <c r="C26" s="46"/>
      <c r="D26" s="26"/>
      <c r="E26" s="28" t="str">
        <f t="shared" si="0"/>
        <v/>
      </c>
      <c r="F26" s="58"/>
    </row>
    <row r="27" spans="1:6" ht="15.75" x14ac:dyDescent="0.25">
      <c r="A27" s="6">
        <v>24</v>
      </c>
      <c r="B27" s="42"/>
      <c r="C27" s="46"/>
      <c r="D27" s="26"/>
      <c r="E27" s="28" t="str">
        <f t="shared" si="0"/>
        <v/>
      </c>
      <c r="F27" s="58"/>
    </row>
    <row r="28" spans="1:6" ht="15.75" x14ac:dyDescent="0.25">
      <c r="A28" s="6">
        <v>25</v>
      </c>
      <c r="B28" s="42"/>
      <c r="C28" s="46"/>
      <c r="D28" s="26"/>
      <c r="E28" s="28" t="str">
        <f t="shared" si="0"/>
        <v/>
      </c>
      <c r="F28" s="58"/>
    </row>
    <row r="29" spans="1:6" ht="15.75" x14ac:dyDescent="0.25">
      <c r="A29" s="6">
        <v>26</v>
      </c>
      <c r="B29" s="42"/>
      <c r="C29" s="46"/>
      <c r="D29" s="26"/>
      <c r="E29" s="28" t="str">
        <f t="shared" si="0"/>
        <v/>
      </c>
      <c r="F29" s="58"/>
    </row>
    <row r="30" spans="1:6" ht="15.75" x14ac:dyDescent="0.25">
      <c r="A30" s="6">
        <v>27</v>
      </c>
      <c r="B30" s="42"/>
      <c r="C30" s="46"/>
      <c r="D30" s="26"/>
      <c r="E30" s="28" t="str">
        <f t="shared" si="0"/>
        <v/>
      </c>
      <c r="F30" s="58"/>
    </row>
    <row r="31" spans="1:6" ht="15.75" x14ac:dyDescent="0.25">
      <c r="A31" s="6">
        <v>28</v>
      </c>
      <c r="B31" s="42"/>
      <c r="C31" s="46"/>
      <c r="D31" s="26"/>
      <c r="E31" s="28" t="str">
        <f t="shared" si="0"/>
        <v/>
      </c>
      <c r="F31" s="58"/>
    </row>
    <row r="32" spans="1:6" ht="15.75" x14ac:dyDescent="0.25">
      <c r="A32" s="6">
        <v>29</v>
      </c>
      <c r="B32" s="42"/>
      <c r="C32" s="46"/>
      <c r="D32" s="26"/>
      <c r="E32" s="28" t="str">
        <f t="shared" si="0"/>
        <v/>
      </c>
      <c r="F32" s="58"/>
    </row>
    <row r="33" spans="1:6" ht="15.75" x14ac:dyDescent="0.25">
      <c r="A33" s="6">
        <v>30</v>
      </c>
      <c r="B33" s="42"/>
      <c r="C33" s="46"/>
      <c r="D33" s="26"/>
      <c r="E33" s="28" t="str">
        <f t="shared" si="0"/>
        <v/>
      </c>
      <c r="F33" s="58"/>
    </row>
    <row r="34" spans="1:6" x14ac:dyDescent="0.25">
      <c r="A34" s="139" t="s">
        <v>6</v>
      </c>
      <c r="B34" s="140"/>
      <c r="C34" s="140"/>
      <c r="D34" s="140"/>
      <c r="E34" s="70" t="str">
        <f>IF(SUM(E4:E33)=0,"",SUM(E4:E33))</f>
        <v/>
      </c>
      <c r="F34" s="72"/>
    </row>
    <row r="35" spans="1:6" ht="15.75" thickBot="1" x14ac:dyDescent="0.3">
      <c r="A35" s="146" t="s">
        <v>99</v>
      </c>
      <c r="B35" s="147"/>
      <c r="C35" s="147"/>
      <c r="D35" s="148"/>
      <c r="E35" s="29" t="str">
        <f>IF(E34="","",IF(E34/'Annex A'!D32&lt;=4330,E34*0.8,'Annex A'!D32*4330*0.8))</f>
        <v/>
      </c>
      <c r="F35" s="71" t="s">
        <v>112</v>
      </c>
    </row>
  </sheetData>
  <sheetProtection algorithmName="SHA-512" hashValue="4RwzfXxvL08oQKlNJi7tiyoyYVY3OvDnyOpnpsy0EhKR447kvGwlbsJ2YDxxS8rcPHcJ6DyipOt+LHIB730ejA==" saltValue="F7wKIE+ii9RI6+6aEs7CDQ==" spinCount="100000" sheet="1" selectLockedCells="1"/>
  <mergeCells count="4">
    <mergeCell ref="A1:F1"/>
    <mergeCell ref="A2:F2"/>
    <mergeCell ref="A34:D34"/>
    <mergeCell ref="A35:D3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7184D-2FA5-4C2F-B2AA-CE769E968E95}">
  <dimension ref="A1:F36"/>
  <sheetViews>
    <sheetView tabSelected="1" topLeftCell="A3" workbookViewId="0">
      <selection activeCell="F13" sqref="F13"/>
    </sheetView>
  </sheetViews>
  <sheetFormatPr defaultRowHeight="15" x14ac:dyDescent="0.25"/>
  <cols>
    <col min="1" max="1" width="5.42578125" customWidth="1"/>
    <col min="2" max="2" width="22" bestFit="1" customWidth="1"/>
    <col min="3" max="3" width="10.28515625" bestFit="1" customWidth="1"/>
    <col min="5" max="5" width="13.85546875" customWidth="1"/>
    <col min="6" max="6" width="67.42578125" customWidth="1"/>
  </cols>
  <sheetData>
    <row r="1" spans="1:6" x14ac:dyDescent="0.25">
      <c r="A1" s="175" t="s">
        <v>113</v>
      </c>
      <c r="B1" s="176"/>
      <c r="C1" s="176"/>
      <c r="D1" s="176"/>
      <c r="E1" s="176"/>
      <c r="F1" s="177"/>
    </row>
    <row r="2" spans="1:6" ht="30.6" customHeight="1" x14ac:dyDescent="0.25">
      <c r="A2" s="141" t="s">
        <v>114</v>
      </c>
      <c r="B2" s="142"/>
      <c r="C2" s="142"/>
      <c r="D2" s="142"/>
      <c r="E2" s="142"/>
      <c r="F2" s="143"/>
    </row>
    <row r="3" spans="1:6" ht="37.9" customHeight="1" x14ac:dyDescent="0.3">
      <c r="A3" s="144" t="s">
        <v>116</v>
      </c>
      <c r="B3" s="145"/>
      <c r="C3" s="98"/>
      <c r="D3" s="149"/>
      <c r="E3" s="150"/>
      <c r="F3" s="151"/>
    </row>
    <row r="4" spans="1:6" ht="30" x14ac:dyDescent="0.25">
      <c r="A4" s="78" t="s">
        <v>1</v>
      </c>
      <c r="B4" s="79" t="s">
        <v>2</v>
      </c>
      <c r="C4" s="79" t="s">
        <v>72</v>
      </c>
      <c r="D4" s="79" t="s">
        <v>3</v>
      </c>
      <c r="E4" s="79" t="s">
        <v>5</v>
      </c>
      <c r="F4" s="75" t="s">
        <v>103</v>
      </c>
    </row>
    <row r="5" spans="1:6" ht="15.75" x14ac:dyDescent="0.25">
      <c r="A5" s="6">
        <v>1</v>
      </c>
      <c r="B5" s="4" t="s">
        <v>113</v>
      </c>
      <c r="C5" s="46"/>
      <c r="D5" s="37"/>
      <c r="E5" s="28" t="str">
        <f>IF(C5*D5=0,"",C5*D5)</f>
        <v/>
      </c>
      <c r="F5" s="33"/>
    </row>
    <row r="6" spans="1:6" s="9" customFormat="1" ht="18" customHeight="1" x14ac:dyDescent="0.25">
      <c r="A6" s="6">
        <v>2</v>
      </c>
      <c r="B6" s="43"/>
      <c r="C6" s="46"/>
      <c r="D6" s="37"/>
      <c r="E6" s="28" t="str">
        <f t="shared" ref="E6:E34" si="0">IF(C6*D6=0,"",C6*D6)</f>
        <v/>
      </c>
      <c r="F6" s="58"/>
    </row>
    <row r="7" spans="1:6" ht="15.75" x14ac:dyDescent="0.25">
      <c r="A7" s="6">
        <v>3</v>
      </c>
      <c r="B7" s="43"/>
      <c r="C7" s="46"/>
      <c r="D7" s="37"/>
      <c r="E7" s="28" t="str">
        <f t="shared" si="0"/>
        <v/>
      </c>
      <c r="F7" s="58"/>
    </row>
    <row r="8" spans="1:6" ht="15.75" x14ac:dyDescent="0.25">
      <c r="A8" s="6">
        <v>4</v>
      </c>
      <c r="B8" s="43"/>
      <c r="C8" s="47"/>
      <c r="D8" s="39"/>
      <c r="E8" s="28" t="str">
        <f t="shared" si="0"/>
        <v/>
      </c>
      <c r="F8" s="58"/>
    </row>
    <row r="9" spans="1:6" ht="15.75" x14ac:dyDescent="0.25">
      <c r="A9" s="6">
        <v>5</v>
      </c>
      <c r="B9" s="42"/>
      <c r="C9" s="46"/>
      <c r="D9" s="69"/>
      <c r="E9" s="28" t="str">
        <f t="shared" si="0"/>
        <v/>
      </c>
      <c r="F9" s="59"/>
    </row>
    <row r="10" spans="1:6" ht="15.75" x14ac:dyDescent="0.25">
      <c r="A10" s="6">
        <v>6</v>
      </c>
      <c r="B10" s="42"/>
      <c r="C10" s="46"/>
      <c r="D10" s="37"/>
      <c r="E10" s="28" t="str">
        <f t="shared" si="0"/>
        <v/>
      </c>
      <c r="F10" s="59"/>
    </row>
    <row r="11" spans="1:6" s="2" customFormat="1" ht="15.75" x14ac:dyDescent="0.25">
      <c r="A11" s="6">
        <v>7</v>
      </c>
      <c r="B11" s="42"/>
      <c r="C11" s="46"/>
      <c r="D11" s="37"/>
      <c r="E11" s="28" t="str">
        <f t="shared" si="0"/>
        <v/>
      </c>
      <c r="F11" s="59"/>
    </row>
    <row r="12" spans="1:6" ht="15.75" x14ac:dyDescent="0.25">
      <c r="A12" s="6">
        <v>8</v>
      </c>
      <c r="B12" s="42"/>
      <c r="C12" s="46"/>
      <c r="D12" s="69"/>
      <c r="E12" s="28" t="str">
        <f t="shared" si="0"/>
        <v/>
      </c>
      <c r="F12" s="58"/>
    </row>
    <row r="13" spans="1:6" ht="15.75" x14ac:dyDescent="0.25">
      <c r="A13" s="6">
        <v>9</v>
      </c>
      <c r="B13" s="42"/>
      <c r="C13" s="46"/>
      <c r="D13" s="69"/>
      <c r="E13" s="28" t="str">
        <f t="shared" si="0"/>
        <v/>
      </c>
      <c r="F13" s="58"/>
    </row>
    <row r="14" spans="1:6" ht="15.75" x14ac:dyDescent="0.25">
      <c r="A14" s="6">
        <v>10</v>
      </c>
      <c r="B14" s="42"/>
      <c r="C14" s="46"/>
      <c r="D14" s="69"/>
      <c r="E14" s="28" t="str">
        <f t="shared" si="0"/>
        <v/>
      </c>
      <c r="F14" s="58"/>
    </row>
    <row r="15" spans="1:6" ht="15.75" x14ac:dyDescent="0.25">
      <c r="A15" s="6">
        <v>11</v>
      </c>
      <c r="B15" s="42"/>
      <c r="C15" s="46"/>
      <c r="D15" s="69"/>
      <c r="E15" s="28" t="str">
        <f t="shared" si="0"/>
        <v/>
      </c>
      <c r="F15" s="58"/>
    </row>
    <row r="16" spans="1:6" ht="15.75" x14ac:dyDescent="0.25">
      <c r="A16" s="6">
        <v>12</v>
      </c>
      <c r="B16" s="42"/>
      <c r="C16" s="46"/>
      <c r="D16" s="69"/>
      <c r="E16" s="28" t="str">
        <f t="shared" si="0"/>
        <v/>
      </c>
      <c r="F16" s="58"/>
    </row>
    <row r="17" spans="1:6" ht="15.75" x14ac:dyDescent="0.25">
      <c r="A17" s="6">
        <v>13</v>
      </c>
      <c r="B17" s="42"/>
      <c r="C17" s="46"/>
      <c r="D17" s="69"/>
      <c r="E17" s="28" t="str">
        <f t="shared" si="0"/>
        <v/>
      </c>
      <c r="F17" s="58"/>
    </row>
    <row r="18" spans="1:6" ht="15.75" x14ac:dyDescent="0.25">
      <c r="A18" s="6">
        <v>14</v>
      </c>
      <c r="B18" s="42"/>
      <c r="C18" s="46"/>
      <c r="D18" s="69"/>
      <c r="E18" s="28" t="str">
        <f t="shared" si="0"/>
        <v/>
      </c>
      <c r="F18" s="58"/>
    </row>
    <row r="19" spans="1:6" ht="15.75" x14ac:dyDescent="0.25">
      <c r="A19" s="6">
        <v>15</v>
      </c>
      <c r="B19" s="42"/>
      <c r="C19" s="46"/>
      <c r="D19" s="69"/>
      <c r="E19" s="28" t="str">
        <f t="shared" si="0"/>
        <v/>
      </c>
      <c r="F19" s="58"/>
    </row>
    <row r="20" spans="1:6" ht="15.75" x14ac:dyDescent="0.25">
      <c r="A20" s="6">
        <v>16</v>
      </c>
      <c r="B20" s="42"/>
      <c r="C20" s="46"/>
      <c r="D20" s="69"/>
      <c r="E20" s="28" t="str">
        <f t="shared" si="0"/>
        <v/>
      </c>
      <c r="F20" s="58"/>
    </row>
    <row r="21" spans="1:6" ht="15.75" x14ac:dyDescent="0.25">
      <c r="A21" s="6">
        <v>17</v>
      </c>
      <c r="B21" s="42"/>
      <c r="C21" s="46"/>
      <c r="D21" s="69"/>
      <c r="E21" s="28" t="str">
        <f t="shared" si="0"/>
        <v/>
      </c>
      <c r="F21" s="58"/>
    </row>
    <row r="22" spans="1:6" ht="15.75" x14ac:dyDescent="0.25">
      <c r="A22" s="6">
        <v>18</v>
      </c>
      <c r="B22" s="42"/>
      <c r="C22" s="46"/>
      <c r="D22" s="69"/>
      <c r="E22" s="28" t="str">
        <f t="shared" si="0"/>
        <v/>
      </c>
      <c r="F22" s="58"/>
    </row>
    <row r="23" spans="1:6" ht="15.75" x14ac:dyDescent="0.25">
      <c r="A23" s="6">
        <v>19</v>
      </c>
      <c r="B23" s="42"/>
      <c r="C23" s="46"/>
      <c r="D23" s="69"/>
      <c r="E23" s="28" t="str">
        <f t="shared" si="0"/>
        <v/>
      </c>
      <c r="F23" s="58"/>
    </row>
    <row r="24" spans="1:6" ht="15.75" x14ac:dyDescent="0.25">
      <c r="A24" s="6">
        <v>20</v>
      </c>
      <c r="B24" s="42"/>
      <c r="C24" s="46"/>
      <c r="D24" s="69"/>
      <c r="E24" s="28" t="str">
        <f t="shared" si="0"/>
        <v/>
      </c>
      <c r="F24" s="58"/>
    </row>
    <row r="25" spans="1:6" ht="15.75" x14ac:dyDescent="0.25">
      <c r="A25" s="6">
        <v>21</v>
      </c>
      <c r="B25" s="42"/>
      <c r="C25" s="46"/>
      <c r="D25" s="69"/>
      <c r="E25" s="28" t="str">
        <f t="shared" si="0"/>
        <v/>
      </c>
      <c r="F25" s="58"/>
    </row>
    <row r="26" spans="1:6" ht="15.75" x14ac:dyDescent="0.25">
      <c r="A26" s="6">
        <v>22</v>
      </c>
      <c r="B26" s="42"/>
      <c r="C26" s="46"/>
      <c r="D26" s="69"/>
      <c r="E26" s="28" t="str">
        <f t="shared" si="0"/>
        <v/>
      </c>
      <c r="F26" s="58"/>
    </row>
    <row r="27" spans="1:6" ht="15.75" x14ac:dyDescent="0.25">
      <c r="A27" s="6">
        <v>23</v>
      </c>
      <c r="B27" s="42"/>
      <c r="C27" s="46"/>
      <c r="D27" s="69"/>
      <c r="E27" s="28" t="str">
        <f t="shared" si="0"/>
        <v/>
      </c>
      <c r="F27" s="58"/>
    </row>
    <row r="28" spans="1:6" ht="15.75" x14ac:dyDescent="0.25">
      <c r="A28" s="6">
        <v>24</v>
      </c>
      <c r="B28" s="42"/>
      <c r="C28" s="46"/>
      <c r="D28" s="69"/>
      <c r="E28" s="28" t="str">
        <f t="shared" si="0"/>
        <v/>
      </c>
      <c r="F28" s="58"/>
    </row>
    <row r="29" spans="1:6" ht="15.75" x14ac:dyDescent="0.25">
      <c r="A29" s="6">
        <v>25</v>
      </c>
      <c r="B29" s="42"/>
      <c r="C29" s="46"/>
      <c r="D29" s="69"/>
      <c r="E29" s="28" t="str">
        <f t="shared" si="0"/>
        <v/>
      </c>
      <c r="F29" s="58"/>
    </row>
    <row r="30" spans="1:6" ht="15.75" x14ac:dyDescent="0.25">
      <c r="A30" s="6">
        <v>26</v>
      </c>
      <c r="B30" s="42"/>
      <c r="C30" s="46"/>
      <c r="D30" s="69"/>
      <c r="E30" s="28" t="str">
        <f t="shared" si="0"/>
        <v/>
      </c>
      <c r="F30" s="58"/>
    </row>
    <row r="31" spans="1:6" ht="15.75" x14ac:dyDescent="0.25">
      <c r="A31" s="6">
        <v>27</v>
      </c>
      <c r="B31" s="42"/>
      <c r="C31" s="46"/>
      <c r="D31" s="69"/>
      <c r="E31" s="28" t="str">
        <f t="shared" si="0"/>
        <v/>
      </c>
      <c r="F31" s="58"/>
    </row>
    <row r="32" spans="1:6" ht="15.75" x14ac:dyDescent="0.25">
      <c r="A32" s="6">
        <v>28</v>
      </c>
      <c r="B32" s="42"/>
      <c r="C32" s="46"/>
      <c r="D32" s="69"/>
      <c r="E32" s="28" t="str">
        <f t="shared" si="0"/>
        <v/>
      </c>
      <c r="F32" s="58"/>
    </row>
    <row r="33" spans="1:6" ht="15.75" x14ac:dyDescent="0.25">
      <c r="A33" s="6">
        <v>29</v>
      </c>
      <c r="B33" s="42"/>
      <c r="C33" s="46"/>
      <c r="D33" s="69"/>
      <c r="E33" s="28" t="str">
        <f t="shared" si="0"/>
        <v/>
      </c>
      <c r="F33" s="58"/>
    </row>
    <row r="34" spans="1:6" ht="15.75" x14ac:dyDescent="0.25">
      <c r="A34" s="6">
        <v>30</v>
      </c>
      <c r="B34" s="42"/>
      <c r="C34" s="46"/>
      <c r="D34" s="69"/>
      <c r="E34" s="28" t="str">
        <f t="shared" si="0"/>
        <v/>
      </c>
      <c r="F34" s="58"/>
    </row>
    <row r="35" spans="1:6" x14ac:dyDescent="0.25">
      <c r="A35" s="139" t="s">
        <v>6</v>
      </c>
      <c r="B35" s="140"/>
      <c r="C35" s="140"/>
      <c r="D35" s="140"/>
      <c r="E35" s="70" t="str">
        <f>IF(SUM(E5:E34)=0,"",SUM(E5:E34))</f>
        <v/>
      </c>
      <c r="F35" s="72"/>
    </row>
    <row r="36" spans="1:6" ht="15.75" thickBot="1" x14ac:dyDescent="0.3">
      <c r="A36" s="146" t="s">
        <v>99</v>
      </c>
      <c r="B36" s="147"/>
      <c r="C36" s="147"/>
      <c r="D36" s="148"/>
      <c r="E36" s="29" t="str">
        <f>IF(E35="","",IF(E35/C3&lt;=283.75,E35*0.8,C3*283.75*0.8))</f>
        <v/>
      </c>
      <c r="F36" s="71" t="s">
        <v>130</v>
      </c>
    </row>
  </sheetData>
  <sheetProtection algorithmName="SHA-512" hashValue="uiJBJfhyN1vapT9F3S70Gho+3h4DFxGZ2rToNxtz18MyJJ1MKU9mkVXV8eEpxOuLvWUSVa8+fMidlXAHz+jbtA==" saltValue="KUUgw+fVl2QGQh1mPQUpVw==" spinCount="100000" sheet="1" selectLockedCells="1"/>
  <mergeCells count="6">
    <mergeCell ref="A1:F1"/>
    <mergeCell ref="A2:F2"/>
    <mergeCell ref="A35:D35"/>
    <mergeCell ref="A36:D36"/>
    <mergeCell ref="A3:B3"/>
    <mergeCell ref="D3: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
  <sheetViews>
    <sheetView topLeftCell="A3" zoomScale="70" zoomScaleNormal="70" zoomScaleSheetLayoutView="100" workbookViewId="0">
      <selection activeCell="C3" sqref="C3"/>
    </sheetView>
  </sheetViews>
  <sheetFormatPr defaultRowHeight="15" x14ac:dyDescent="0.25"/>
  <cols>
    <col min="1" max="1" width="5.5703125" customWidth="1"/>
    <col min="2" max="2" width="38.28515625" bestFit="1" customWidth="1"/>
    <col min="3" max="3" width="11.5703125" customWidth="1"/>
    <col min="4" max="4" width="7.140625" customWidth="1"/>
    <col min="5" max="5" width="15.28515625" customWidth="1"/>
    <col min="6" max="6" width="68.5703125" customWidth="1"/>
  </cols>
  <sheetData>
    <row r="1" spans="1:6" ht="20.25" customHeight="1" x14ac:dyDescent="0.35">
      <c r="A1" s="18" t="s">
        <v>0</v>
      </c>
      <c r="B1" s="10"/>
      <c r="C1" s="10"/>
      <c r="D1" s="10"/>
      <c r="E1" s="10"/>
      <c r="F1" s="11"/>
    </row>
    <row r="2" spans="1:6" s="1" customFormat="1" ht="30.75" customHeight="1" x14ac:dyDescent="0.25">
      <c r="A2" s="141" t="s">
        <v>76</v>
      </c>
      <c r="B2" s="142"/>
      <c r="C2" s="142"/>
      <c r="D2" s="142"/>
      <c r="E2" s="142"/>
      <c r="F2" s="143"/>
    </row>
    <row r="3" spans="1:6" s="1" customFormat="1" ht="34.9" customHeight="1" x14ac:dyDescent="0.3">
      <c r="A3" s="144" t="s">
        <v>98</v>
      </c>
      <c r="B3" s="145"/>
      <c r="C3" s="98"/>
      <c r="D3" s="149"/>
      <c r="E3" s="150"/>
      <c r="F3" s="151"/>
    </row>
    <row r="4" spans="1:6" s="1" customFormat="1" ht="30" x14ac:dyDescent="0.25">
      <c r="A4" s="13" t="s">
        <v>1</v>
      </c>
      <c r="B4" s="14" t="s">
        <v>2</v>
      </c>
      <c r="C4" s="14" t="s">
        <v>72</v>
      </c>
      <c r="D4" s="14" t="s">
        <v>3</v>
      </c>
      <c r="E4" s="14" t="s">
        <v>5</v>
      </c>
      <c r="F4" s="15" t="s">
        <v>103</v>
      </c>
    </row>
    <row r="5" spans="1:6" s="1" customFormat="1" ht="15.75" x14ac:dyDescent="0.25">
      <c r="A5" s="6">
        <v>1</v>
      </c>
      <c r="B5" s="12" t="s">
        <v>7</v>
      </c>
      <c r="C5" s="30"/>
      <c r="D5" s="31"/>
      <c r="E5" s="28" t="str">
        <f>IF(C5*D5=0,"",C5*D5)</f>
        <v/>
      </c>
      <c r="F5" s="33"/>
    </row>
    <row r="6" spans="1:6" s="1" customFormat="1" ht="15.75" x14ac:dyDescent="0.25">
      <c r="A6" s="6">
        <v>2</v>
      </c>
      <c r="B6" s="12" t="s">
        <v>8</v>
      </c>
      <c r="C6" s="30"/>
      <c r="D6" s="31"/>
      <c r="E6" s="28" t="str">
        <f t="shared" ref="E6:E34" si="0">IF(C6*D6=0,"",C6*D6)</f>
        <v/>
      </c>
      <c r="F6" s="33"/>
    </row>
    <row r="7" spans="1:6" s="5" customFormat="1" ht="15.75" x14ac:dyDescent="0.25">
      <c r="A7" s="6">
        <v>3</v>
      </c>
      <c r="B7" s="12" t="s">
        <v>9</v>
      </c>
      <c r="C7" s="30"/>
      <c r="D7" s="31"/>
      <c r="E7" s="28" t="str">
        <f t="shared" si="0"/>
        <v/>
      </c>
      <c r="F7" s="33"/>
    </row>
    <row r="8" spans="1:6" s="1" customFormat="1" ht="15.75" x14ac:dyDescent="0.25">
      <c r="A8" s="6">
        <v>4</v>
      </c>
      <c r="B8" s="12" t="s">
        <v>10</v>
      </c>
      <c r="C8" s="30"/>
      <c r="D8" s="32"/>
      <c r="E8" s="28" t="str">
        <f t="shared" si="0"/>
        <v/>
      </c>
      <c r="F8" s="36"/>
    </row>
    <row r="9" spans="1:6" s="1" customFormat="1" ht="15.75" x14ac:dyDescent="0.25">
      <c r="A9" s="6">
        <v>5</v>
      </c>
      <c r="B9" s="12" t="s">
        <v>11</v>
      </c>
      <c r="C9" s="30"/>
      <c r="D9" s="31"/>
      <c r="E9" s="28" t="str">
        <f t="shared" si="0"/>
        <v/>
      </c>
      <c r="F9" s="36"/>
    </row>
    <row r="10" spans="1:6" s="1" customFormat="1" ht="15.75" x14ac:dyDescent="0.25">
      <c r="A10" s="6">
        <v>6</v>
      </c>
      <c r="B10" s="12" t="s">
        <v>12</v>
      </c>
      <c r="C10" s="30"/>
      <c r="D10" s="31"/>
      <c r="E10" s="28" t="str">
        <f t="shared" si="0"/>
        <v/>
      </c>
      <c r="F10" s="33"/>
    </row>
    <row r="11" spans="1:6" s="1" customFormat="1" ht="15.75" x14ac:dyDescent="0.25">
      <c r="A11" s="7">
        <v>7</v>
      </c>
      <c r="B11" s="12" t="s">
        <v>13</v>
      </c>
      <c r="C11" s="30"/>
      <c r="D11" s="32"/>
      <c r="E11" s="28" t="str">
        <f t="shared" si="0"/>
        <v/>
      </c>
      <c r="F11" s="33"/>
    </row>
    <row r="12" spans="1:6" s="1" customFormat="1" x14ac:dyDescent="0.25">
      <c r="A12" s="7">
        <v>8</v>
      </c>
      <c r="B12" s="32"/>
      <c r="C12" s="30"/>
      <c r="D12" s="32"/>
      <c r="E12" s="28" t="str">
        <f t="shared" si="0"/>
        <v/>
      </c>
      <c r="F12" s="57"/>
    </row>
    <row r="13" spans="1:6" s="1" customFormat="1" x14ac:dyDescent="0.25">
      <c r="A13" s="6">
        <v>9</v>
      </c>
      <c r="B13" s="32"/>
      <c r="C13" s="30"/>
      <c r="D13" s="32"/>
      <c r="E13" s="28" t="str">
        <f t="shared" si="0"/>
        <v/>
      </c>
      <c r="F13" s="34"/>
    </row>
    <row r="14" spans="1:6" x14ac:dyDescent="0.25">
      <c r="A14" s="6">
        <v>10</v>
      </c>
      <c r="B14" s="32"/>
      <c r="C14" s="30"/>
      <c r="D14" s="32"/>
      <c r="E14" s="28" t="str">
        <f t="shared" si="0"/>
        <v/>
      </c>
      <c r="F14" s="34"/>
    </row>
    <row r="15" spans="1:6" x14ac:dyDescent="0.25">
      <c r="A15" s="6">
        <v>11</v>
      </c>
      <c r="B15" s="32"/>
      <c r="C15" s="30"/>
      <c r="D15" s="32"/>
      <c r="E15" s="28" t="str">
        <f t="shared" si="0"/>
        <v/>
      </c>
      <c r="F15" s="34"/>
    </row>
    <row r="16" spans="1:6" x14ac:dyDescent="0.25">
      <c r="A16" s="6">
        <v>12</v>
      </c>
      <c r="B16" s="32"/>
      <c r="C16" s="30"/>
      <c r="D16" s="32"/>
      <c r="E16" s="28" t="str">
        <f t="shared" si="0"/>
        <v/>
      </c>
      <c r="F16" s="34"/>
    </row>
    <row r="17" spans="1:6" x14ac:dyDescent="0.25">
      <c r="A17" s="6">
        <v>13</v>
      </c>
      <c r="B17" s="32"/>
      <c r="C17" s="30"/>
      <c r="D17" s="32"/>
      <c r="E17" s="28" t="str">
        <f t="shared" si="0"/>
        <v/>
      </c>
      <c r="F17" s="34"/>
    </row>
    <row r="18" spans="1:6" x14ac:dyDescent="0.25">
      <c r="A18" s="6">
        <v>14</v>
      </c>
      <c r="B18" s="32"/>
      <c r="C18" s="30"/>
      <c r="D18" s="32"/>
      <c r="E18" s="28" t="str">
        <f t="shared" si="0"/>
        <v/>
      </c>
      <c r="F18" s="34"/>
    </row>
    <row r="19" spans="1:6" x14ac:dyDescent="0.25">
      <c r="A19" s="7">
        <v>15</v>
      </c>
      <c r="B19" s="32"/>
      <c r="C19" s="30"/>
      <c r="D19" s="32"/>
      <c r="E19" s="28" t="str">
        <f t="shared" si="0"/>
        <v/>
      </c>
      <c r="F19" s="34"/>
    </row>
    <row r="20" spans="1:6" x14ac:dyDescent="0.25">
      <c r="A20" s="7">
        <v>16</v>
      </c>
      <c r="B20" s="32"/>
      <c r="C20" s="30"/>
      <c r="D20" s="32"/>
      <c r="E20" s="28" t="str">
        <f t="shared" si="0"/>
        <v/>
      </c>
      <c r="F20" s="34"/>
    </row>
    <row r="21" spans="1:6" x14ac:dyDescent="0.25">
      <c r="A21" s="6">
        <v>17</v>
      </c>
      <c r="B21" s="32"/>
      <c r="C21" s="30"/>
      <c r="D21" s="32"/>
      <c r="E21" s="28" t="str">
        <f t="shared" si="0"/>
        <v/>
      </c>
      <c r="F21" s="34"/>
    </row>
    <row r="22" spans="1:6" x14ac:dyDescent="0.25">
      <c r="A22" s="6">
        <v>18</v>
      </c>
      <c r="B22" s="32"/>
      <c r="C22" s="30"/>
      <c r="D22" s="32"/>
      <c r="E22" s="28" t="str">
        <f t="shared" si="0"/>
        <v/>
      </c>
      <c r="F22" s="34"/>
    </row>
    <row r="23" spans="1:6" x14ac:dyDescent="0.25">
      <c r="A23" s="6">
        <v>19</v>
      </c>
      <c r="B23" s="32"/>
      <c r="C23" s="30"/>
      <c r="D23" s="32"/>
      <c r="E23" s="28" t="str">
        <f t="shared" si="0"/>
        <v/>
      </c>
      <c r="F23" s="34"/>
    </row>
    <row r="24" spans="1:6" x14ac:dyDescent="0.25">
      <c r="A24" s="6">
        <v>20</v>
      </c>
      <c r="B24" s="32"/>
      <c r="C24" s="30"/>
      <c r="D24" s="32"/>
      <c r="E24" s="28" t="str">
        <f t="shared" si="0"/>
        <v/>
      </c>
      <c r="F24" s="34"/>
    </row>
    <row r="25" spans="1:6" x14ac:dyDescent="0.25">
      <c r="A25" s="6">
        <v>21</v>
      </c>
      <c r="B25" s="32"/>
      <c r="C25" s="30"/>
      <c r="D25" s="32"/>
      <c r="E25" s="28" t="str">
        <f t="shared" si="0"/>
        <v/>
      </c>
      <c r="F25" s="34"/>
    </row>
    <row r="26" spans="1:6" x14ac:dyDescent="0.25">
      <c r="A26" s="6">
        <v>22</v>
      </c>
      <c r="B26" s="32"/>
      <c r="C26" s="30"/>
      <c r="D26" s="32"/>
      <c r="E26" s="28" t="str">
        <f t="shared" si="0"/>
        <v/>
      </c>
      <c r="F26" s="34"/>
    </row>
    <row r="27" spans="1:6" x14ac:dyDescent="0.25">
      <c r="A27" s="7">
        <v>23</v>
      </c>
      <c r="B27" s="32"/>
      <c r="C27" s="30"/>
      <c r="D27" s="32"/>
      <c r="E27" s="28" t="str">
        <f t="shared" si="0"/>
        <v/>
      </c>
      <c r="F27" s="34"/>
    </row>
    <row r="28" spans="1:6" x14ac:dyDescent="0.25">
      <c r="A28" s="7">
        <v>24</v>
      </c>
      <c r="B28" s="32"/>
      <c r="C28" s="30"/>
      <c r="D28" s="32"/>
      <c r="E28" s="28" t="str">
        <f t="shared" si="0"/>
        <v/>
      </c>
      <c r="F28" s="34"/>
    </row>
    <row r="29" spans="1:6" x14ac:dyDescent="0.25">
      <c r="A29" s="6">
        <v>25</v>
      </c>
      <c r="B29" s="32"/>
      <c r="C29" s="30"/>
      <c r="D29" s="32"/>
      <c r="E29" s="28" t="str">
        <f t="shared" si="0"/>
        <v/>
      </c>
      <c r="F29" s="34"/>
    </row>
    <row r="30" spans="1:6" x14ac:dyDescent="0.25">
      <c r="A30" s="6">
        <v>26</v>
      </c>
      <c r="B30" s="32"/>
      <c r="C30" s="30"/>
      <c r="D30" s="32"/>
      <c r="E30" s="28" t="str">
        <f t="shared" si="0"/>
        <v/>
      </c>
      <c r="F30" s="34"/>
    </row>
    <row r="31" spans="1:6" x14ac:dyDescent="0.25">
      <c r="A31" s="6">
        <v>27</v>
      </c>
      <c r="B31" s="32"/>
      <c r="C31" s="30"/>
      <c r="D31" s="32"/>
      <c r="E31" s="28" t="str">
        <f t="shared" si="0"/>
        <v/>
      </c>
      <c r="F31" s="34"/>
    </row>
    <row r="32" spans="1:6" x14ac:dyDescent="0.25">
      <c r="A32" s="7">
        <v>28</v>
      </c>
      <c r="B32" s="32"/>
      <c r="C32" s="30"/>
      <c r="D32" s="32"/>
      <c r="E32" s="28" t="str">
        <f t="shared" si="0"/>
        <v/>
      </c>
      <c r="F32" s="34"/>
    </row>
    <row r="33" spans="1:6" x14ac:dyDescent="0.25">
      <c r="A33" s="7">
        <v>29</v>
      </c>
      <c r="B33" s="32"/>
      <c r="C33" s="30"/>
      <c r="D33" s="32"/>
      <c r="E33" s="28" t="str">
        <f t="shared" si="0"/>
        <v/>
      </c>
      <c r="F33" s="34"/>
    </row>
    <row r="34" spans="1:6" x14ac:dyDescent="0.25">
      <c r="A34" s="6">
        <v>30</v>
      </c>
      <c r="B34" s="32"/>
      <c r="C34" s="30"/>
      <c r="D34" s="32"/>
      <c r="E34" s="28" t="str">
        <f t="shared" si="0"/>
        <v/>
      </c>
      <c r="F34" s="34"/>
    </row>
    <row r="35" spans="1:6" x14ac:dyDescent="0.25">
      <c r="A35" s="139" t="s">
        <v>6</v>
      </c>
      <c r="B35" s="140"/>
      <c r="C35" s="140"/>
      <c r="D35" s="140"/>
      <c r="E35" s="70" t="str">
        <f>IF(SUM(E5:E34)=0,"",SUM(E5:E34))</f>
        <v/>
      </c>
      <c r="F35" s="72"/>
    </row>
    <row r="36" spans="1:6" ht="15.75" thickBot="1" x14ac:dyDescent="0.3">
      <c r="A36" s="146" t="s">
        <v>99</v>
      </c>
      <c r="B36" s="147"/>
      <c r="C36" s="147"/>
      <c r="D36" s="148"/>
      <c r="E36" s="29" t="str">
        <f>IF(E35="","",IF(E35/C3&lt;=2200,E35*0.8,C3*2200*0.8))</f>
        <v/>
      </c>
      <c r="F36" s="71" t="s">
        <v>100</v>
      </c>
    </row>
  </sheetData>
  <sheetProtection algorithmName="SHA-512" hashValue="JG1uZbgbOfFrSeP7CSZ+JAde+WkvKGTeybP48qT+LjwMN0DIz3iRDdwCdIyeJyOAJxp8fBYMT0rqL4TUUioadA==" saltValue="EvBOybjoEHShaEGZg4lSxQ==" spinCount="100000" sheet="1" selectLockedCells="1"/>
  <mergeCells count="5">
    <mergeCell ref="A35:D35"/>
    <mergeCell ref="A2:F2"/>
    <mergeCell ref="A3:B3"/>
    <mergeCell ref="A36:D36"/>
    <mergeCell ref="D3:F3"/>
  </mergeCells>
  <pageMargins left="0.7" right="0.7" top="0.75" bottom="0.75" header="0.3" footer="0.3"/>
  <pageSetup scale="55" orientation="portrait" r:id="rId1"/>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topLeftCell="A3" zoomScale="70" zoomScaleNormal="70" zoomScaleSheetLayoutView="100" workbookViewId="0">
      <selection activeCell="C3" sqref="C3"/>
    </sheetView>
  </sheetViews>
  <sheetFormatPr defaultRowHeight="15" x14ac:dyDescent="0.25"/>
  <cols>
    <col min="1" max="1" width="5.42578125" customWidth="1"/>
    <col min="2" max="2" width="32.140625" customWidth="1"/>
    <col min="3" max="3" width="10.28515625" bestFit="1" customWidth="1"/>
    <col min="5" max="5" width="13.85546875" customWidth="1"/>
    <col min="6" max="6" width="62.42578125" customWidth="1"/>
  </cols>
  <sheetData>
    <row r="1" spans="1:6" ht="21" x14ac:dyDescent="0.35">
      <c r="A1" s="152" t="s">
        <v>14</v>
      </c>
      <c r="B1" s="153"/>
      <c r="C1" s="153"/>
      <c r="D1" s="153"/>
      <c r="E1" s="153"/>
      <c r="F1" s="154"/>
    </row>
    <row r="2" spans="1:6" ht="31.5" customHeight="1" x14ac:dyDescent="0.25">
      <c r="A2" s="141" t="s">
        <v>78</v>
      </c>
      <c r="B2" s="142"/>
      <c r="C2" s="142"/>
      <c r="D2" s="142"/>
      <c r="E2" s="142"/>
      <c r="F2" s="143"/>
    </row>
    <row r="3" spans="1:6" ht="36.6" customHeight="1" x14ac:dyDescent="0.3">
      <c r="A3" s="144" t="s">
        <v>101</v>
      </c>
      <c r="B3" s="145"/>
      <c r="C3" s="98"/>
      <c r="D3" s="149"/>
      <c r="E3" s="150"/>
      <c r="F3" s="151"/>
    </row>
    <row r="4" spans="1:6" ht="28.9" customHeight="1" x14ac:dyDescent="0.25">
      <c r="A4" s="16" t="s">
        <v>1</v>
      </c>
      <c r="B4" s="17" t="s">
        <v>2</v>
      </c>
      <c r="C4" s="17" t="s">
        <v>72</v>
      </c>
      <c r="D4" s="17" t="s">
        <v>3</v>
      </c>
      <c r="E4" s="17" t="s">
        <v>5</v>
      </c>
      <c r="F4" s="15" t="s">
        <v>103</v>
      </c>
    </row>
    <row r="5" spans="1:6" ht="15.75" x14ac:dyDescent="0.25">
      <c r="A5" s="6">
        <v>1</v>
      </c>
      <c r="B5" s="4" t="s">
        <v>15</v>
      </c>
      <c r="C5" s="46"/>
      <c r="D5" s="37"/>
      <c r="E5" s="28" t="str">
        <f>IF(C5*D5=0,"",C5*D5)</f>
        <v/>
      </c>
      <c r="F5" s="33"/>
    </row>
    <row r="6" spans="1:6" ht="15.75" x14ac:dyDescent="0.25">
      <c r="A6" s="6">
        <v>2</v>
      </c>
      <c r="B6" s="4" t="s">
        <v>17</v>
      </c>
      <c r="C6" s="46"/>
      <c r="D6" s="37"/>
      <c r="E6" s="28" t="str">
        <f t="shared" ref="E6:E34" si="0">IF(C6*D6=0,"",C6*D6)</f>
        <v/>
      </c>
      <c r="F6" s="33"/>
    </row>
    <row r="7" spans="1:6" ht="15.75" x14ac:dyDescent="0.25">
      <c r="A7" s="6">
        <v>3</v>
      </c>
      <c r="B7" s="4" t="s">
        <v>16</v>
      </c>
      <c r="C7" s="46"/>
      <c r="D7" s="37"/>
      <c r="E7" s="28" t="str">
        <f t="shared" si="0"/>
        <v/>
      </c>
      <c r="F7" s="33"/>
    </row>
    <row r="8" spans="1:6" ht="15.75" x14ac:dyDescent="0.25">
      <c r="A8" s="6">
        <v>4</v>
      </c>
      <c r="B8" s="3" t="s">
        <v>18</v>
      </c>
      <c r="C8" s="47"/>
      <c r="D8" s="39"/>
      <c r="E8" s="28" t="str">
        <f t="shared" si="0"/>
        <v/>
      </c>
      <c r="F8" s="33"/>
    </row>
    <row r="9" spans="1:6" ht="15.75" x14ac:dyDescent="0.25">
      <c r="A9" s="6">
        <v>5</v>
      </c>
      <c r="B9" s="4" t="s">
        <v>19</v>
      </c>
      <c r="C9" s="46"/>
      <c r="D9" s="26"/>
      <c r="E9" s="28" t="str">
        <f t="shared" si="0"/>
        <v/>
      </c>
      <c r="F9" s="33"/>
    </row>
    <row r="10" spans="1:6" ht="15.75" x14ac:dyDescent="0.25">
      <c r="A10" s="6">
        <v>6</v>
      </c>
      <c r="B10" s="3" t="s">
        <v>20</v>
      </c>
      <c r="C10" s="46"/>
      <c r="D10" s="37"/>
      <c r="E10" s="28" t="str">
        <f t="shared" si="0"/>
        <v/>
      </c>
      <c r="F10" s="41"/>
    </row>
    <row r="11" spans="1:6" s="2" customFormat="1" ht="15.75" x14ac:dyDescent="0.25">
      <c r="A11" s="6">
        <v>7</v>
      </c>
      <c r="B11" s="3" t="s">
        <v>21</v>
      </c>
      <c r="C11" s="46"/>
      <c r="D11" s="37"/>
      <c r="E11" s="28" t="str">
        <f t="shared" si="0"/>
        <v/>
      </c>
      <c r="F11" s="41"/>
    </row>
    <row r="12" spans="1:6" ht="15.75" x14ac:dyDescent="0.25">
      <c r="A12" s="6">
        <v>8</v>
      </c>
      <c r="B12" s="3" t="s">
        <v>22</v>
      </c>
      <c r="C12" s="46"/>
      <c r="D12" s="26"/>
      <c r="E12" s="28" t="str">
        <f t="shared" si="0"/>
        <v/>
      </c>
      <c r="F12" s="38"/>
    </row>
    <row r="13" spans="1:6" ht="15.75" x14ac:dyDescent="0.25">
      <c r="A13" s="6">
        <v>9</v>
      </c>
      <c r="B13" s="3" t="s">
        <v>13</v>
      </c>
      <c r="C13" s="46"/>
      <c r="D13" s="26"/>
      <c r="E13" s="28" t="str">
        <f t="shared" ref="E13:E24" si="1">IF(C13*D13=0,"",C13*D13)</f>
        <v/>
      </c>
      <c r="F13" s="33"/>
    </row>
    <row r="14" spans="1:6" ht="15.75" x14ac:dyDescent="0.25">
      <c r="A14" s="6">
        <v>10</v>
      </c>
      <c r="B14" s="42"/>
      <c r="C14" s="46"/>
      <c r="D14" s="65"/>
      <c r="E14" s="28" t="str">
        <f t="shared" si="1"/>
        <v/>
      </c>
      <c r="F14" s="33"/>
    </row>
    <row r="15" spans="1:6" ht="15.75" x14ac:dyDescent="0.25">
      <c r="A15" s="6">
        <v>11</v>
      </c>
      <c r="B15" s="42"/>
      <c r="C15" s="46"/>
      <c r="D15" s="68"/>
      <c r="E15" s="28" t="str">
        <f t="shared" si="1"/>
        <v/>
      </c>
      <c r="F15" s="33"/>
    </row>
    <row r="16" spans="1:6" ht="15.75" x14ac:dyDescent="0.25">
      <c r="A16" s="6">
        <v>12</v>
      </c>
      <c r="B16" s="42"/>
      <c r="C16" s="46"/>
      <c r="D16" s="65"/>
      <c r="E16" s="28" t="str">
        <f t="shared" si="1"/>
        <v/>
      </c>
      <c r="F16" s="38"/>
    </row>
    <row r="17" spans="1:6" ht="15.75" x14ac:dyDescent="0.25">
      <c r="A17" s="6">
        <v>13</v>
      </c>
      <c r="B17" s="42"/>
      <c r="C17" s="46"/>
      <c r="D17" s="65"/>
      <c r="E17" s="28" t="str">
        <f t="shared" si="1"/>
        <v/>
      </c>
      <c r="F17" s="38"/>
    </row>
    <row r="18" spans="1:6" ht="15.75" x14ac:dyDescent="0.25">
      <c r="A18" s="6">
        <v>14</v>
      </c>
      <c r="B18" s="42"/>
      <c r="C18" s="46"/>
      <c r="D18" s="65"/>
      <c r="E18" s="28" t="str">
        <f t="shared" si="1"/>
        <v/>
      </c>
      <c r="F18" s="38"/>
    </row>
    <row r="19" spans="1:6" ht="15.75" x14ac:dyDescent="0.25">
      <c r="A19" s="6">
        <v>15</v>
      </c>
      <c r="B19" s="42"/>
      <c r="C19" s="46"/>
      <c r="D19" s="65"/>
      <c r="E19" s="28" t="str">
        <f t="shared" si="1"/>
        <v/>
      </c>
      <c r="F19" s="38"/>
    </row>
    <row r="20" spans="1:6" ht="15.75" x14ac:dyDescent="0.25">
      <c r="A20" s="6">
        <v>16</v>
      </c>
      <c r="B20" s="42"/>
      <c r="C20" s="46"/>
      <c r="D20" s="65"/>
      <c r="E20" s="28" t="str">
        <f t="shared" si="1"/>
        <v/>
      </c>
      <c r="F20" s="38"/>
    </row>
    <row r="21" spans="1:6" ht="15.75" x14ac:dyDescent="0.25">
      <c r="A21" s="6">
        <v>17</v>
      </c>
      <c r="B21" s="42"/>
      <c r="C21" s="46"/>
      <c r="D21" s="65"/>
      <c r="E21" s="28" t="str">
        <f t="shared" si="1"/>
        <v/>
      </c>
      <c r="F21" s="38"/>
    </row>
    <row r="22" spans="1:6" ht="15.75" x14ac:dyDescent="0.25">
      <c r="A22" s="6">
        <v>18</v>
      </c>
      <c r="B22" s="42"/>
      <c r="C22" s="46"/>
      <c r="D22" s="65"/>
      <c r="E22" s="28" t="str">
        <f t="shared" si="1"/>
        <v/>
      </c>
      <c r="F22" s="38"/>
    </row>
    <row r="23" spans="1:6" ht="15.75" x14ac:dyDescent="0.25">
      <c r="A23" s="6">
        <v>19</v>
      </c>
      <c r="B23" s="42"/>
      <c r="C23" s="46"/>
      <c r="D23" s="65"/>
      <c r="E23" s="28" t="str">
        <f t="shared" si="1"/>
        <v/>
      </c>
      <c r="F23" s="38"/>
    </row>
    <row r="24" spans="1:6" ht="15.75" x14ac:dyDescent="0.25">
      <c r="A24" s="6">
        <v>20</v>
      </c>
      <c r="B24" s="42"/>
      <c r="C24" s="46"/>
      <c r="D24" s="65"/>
      <c r="E24" s="28" t="str">
        <f t="shared" si="1"/>
        <v/>
      </c>
      <c r="F24" s="38"/>
    </row>
    <row r="25" spans="1:6" ht="15.75" x14ac:dyDescent="0.25">
      <c r="A25" s="6">
        <v>21</v>
      </c>
      <c r="B25" s="42"/>
      <c r="C25" s="46"/>
      <c r="D25" s="26"/>
      <c r="E25" s="28" t="str">
        <f t="shared" si="0"/>
        <v/>
      </c>
      <c r="F25" s="38"/>
    </row>
    <row r="26" spans="1:6" ht="15.75" x14ac:dyDescent="0.25">
      <c r="A26" s="6">
        <v>22</v>
      </c>
      <c r="B26" s="42"/>
      <c r="C26" s="46"/>
      <c r="D26" s="26"/>
      <c r="E26" s="28" t="str">
        <f t="shared" si="0"/>
        <v/>
      </c>
      <c r="F26" s="38"/>
    </row>
    <row r="27" spans="1:6" ht="15.75" x14ac:dyDescent="0.25">
      <c r="A27" s="6">
        <v>23</v>
      </c>
      <c r="B27" s="42"/>
      <c r="C27" s="46"/>
      <c r="D27" s="26"/>
      <c r="E27" s="28" t="str">
        <f t="shared" si="0"/>
        <v/>
      </c>
      <c r="F27" s="38"/>
    </row>
    <row r="28" spans="1:6" ht="15.75" x14ac:dyDescent="0.25">
      <c r="A28" s="6">
        <v>24</v>
      </c>
      <c r="B28" s="42"/>
      <c r="C28" s="46"/>
      <c r="D28" s="26"/>
      <c r="E28" s="28" t="str">
        <f t="shared" si="0"/>
        <v/>
      </c>
      <c r="F28" s="38"/>
    </row>
    <row r="29" spans="1:6" ht="15.75" x14ac:dyDescent="0.25">
      <c r="A29" s="6">
        <v>25</v>
      </c>
      <c r="B29" s="42"/>
      <c r="C29" s="46"/>
      <c r="D29" s="65"/>
      <c r="E29" s="28" t="str">
        <f t="shared" si="0"/>
        <v/>
      </c>
      <c r="F29" s="38"/>
    </row>
    <row r="30" spans="1:6" ht="15.75" x14ac:dyDescent="0.25">
      <c r="A30" s="6">
        <v>26</v>
      </c>
      <c r="B30" s="42"/>
      <c r="C30" s="46"/>
      <c r="D30" s="26"/>
      <c r="E30" s="28" t="str">
        <f t="shared" si="0"/>
        <v/>
      </c>
      <c r="F30" s="38"/>
    </row>
    <row r="31" spans="1:6" ht="15.75" x14ac:dyDescent="0.25">
      <c r="A31" s="6">
        <v>27</v>
      </c>
      <c r="B31" s="42"/>
      <c r="C31" s="46"/>
      <c r="D31" s="26"/>
      <c r="E31" s="28" t="str">
        <f t="shared" si="0"/>
        <v/>
      </c>
      <c r="F31" s="38"/>
    </row>
    <row r="32" spans="1:6" ht="15.75" x14ac:dyDescent="0.25">
      <c r="A32" s="6">
        <v>28</v>
      </c>
      <c r="B32" s="42"/>
      <c r="C32" s="46"/>
      <c r="D32" s="26"/>
      <c r="E32" s="28" t="str">
        <f t="shared" si="0"/>
        <v/>
      </c>
      <c r="F32" s="38"/>
    </row>
    <row r="33" spans="1:6" ht="15.75" x14ac:dyDescent="0.25">
      <c r="A33" s="6">
        <v>29</v>
      </c>
      <c r="B33" s="42"/>
      <c r="C33" s="46"/>
      <c r="D33" s="26"/>
      <c r="E33" s="28" t="str">
        <f t="shared" si="0"/>
        <v/>
      </c>
      <c r="F33" s="38"/>
    </row>
    <row r="34" spans="1:6" ht="15.75" x14ac:dyDescent="0.25">
      <c r="A34" s="6">
        <v>30</v>
      </c>
      <c r="B34" s="42"/>
      <c r="C34" s="46"/>
      <c r="D34" s="26"/>
      <c r="E34" s="28" t="str">
        <f t="shared" si="0"/>
        <v/>
      </c>
      <c r="F34" s="38"/>
    </row>
    <row r="35" spans="1:6" x14ac:dyDescent="0.25">
      <c r="A35" s="139" t="s">
        <v>6</v>
      </c>
      <c r="B35" s="140"/>
      <c r="C35" s="140"/>
      <c r="D35" s="140"/>
      <c r="E35" s="70" t="str">
        <f>IF(SUM(E5:E34)=0,"",SUM(E5:E34))</f>
        <v/>
      </c>
      <c r="F35" s="72"/>
    </row>
    <row r="36" spans="1:6" ht="15.75" thickBot="1" x14ac:dyDescent="0.3">
      <c r="A36" s="146" t="s">
        <v>99</v>
      </c>
      <c r="B36" s="147"/>
      <c r="C36" s="147"/>
      <c r="D36" s="148"/>
      <c r="E36" s="29" t="str">
        <f>IF(E35="","",IF(E35/C3&lt;=2281.25,E35*0.8,C3*2281.25*0.8))</f>
        <v/>
      </c>
      <c r="F36" s="71" t="s">
        <v>123</v>
      </c>
    </row>
  </sheetData>
  <sheetProtection algorithmName="SHA-512" hashValue="VkULvpMub2Z5C9+iY3I3hpierSYZwiRI52eA3T/4fuUCd1/Hz8THM2nacDxzXRk6/aaDkSx9wI5eKylam04Q7Q==" saltValue="fCmr3LnEf+8qfDMkOaM9ZQ==" spinCount="100000" sheet="1" selectLockedCells="1"/>
  <mergeCells count="6">
    <mergeCell ref="A36:D36"/>
    <mergeCell ref="A1:F1"/>
    <mergeCell ref="A2:F2"/>
    <mergeCell ref="A35:D35"/>
    <mergeCell ref="A3:B3"/>
    <mergeCell ref="D3:F3"/>
  </mergeCells>
  <pageMargins left="0.7" right="0.7" top="0.75" bottom="0.75" header="0.3" footer="0.3"/>
  <pageSetup paperSize="9" scale="65" orientation="portrait" r:id="rId1"/>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
  <sheetViews>
    <sheetView topLeftCell="A3" zoomScale="70" zoomScaleNormal="70" zoomScaleSheetLayoutView="100" workbookViewId="0">
      <selection activeCell="C3" sqref="C3"/>
    </sheetView>
  </sheetViews>
  <sheetFormatPr defaultRowHeight="15" x14ac:dyDescent="0.25"/>
  <cols>
    <col min="1" max="1" width="5.42578125" customWidth="1"/>
    <col min="2" max="2" width="20.85546875" customWidth="1"/>
    <col min="3" max="3" width="10.28515625" bestFit="1" customWidth="1"/>
    <col min="5" max="5" width="13.85546875" customWidth="1"/>
    <col min="6" max="6" width="65.42578125" customWidth="1"/>
  </cols>
  <sheetData>
    <row r="1" spans="1:6" ht="21" x14ac:dyDescent="0.35">
      <c r="A1" s="152" t="s">
        <v>23</v>
      </c>
      <c r="B1" s="153"/>
      <c r="C1" s="153"/>
      <c r="D1" s="153"/>
      <c r="E1" s="153"/>
      <c r="F1" s="154"/>
    </row>
    <row r="2" spans="1:6" x14ac:dyDescent="0.25">
      <c r="A2" s="141" t="s">
        <v>79</v>
      </c>
      <c r="B2" s="142"/>
      <c r="C2" s="142"/>
      <c r="D2" s="142"/>
      <c r="E2" s="142"/>
      <c r="F2" s="143"/>
    </row>
    <row r="3" spans="1:6" ht="35.450000000000003" customHeight="1" x14ac:dyDescent="0.3">
      <c r="A3" s="144" t="s">
        <v>102</v>
      </c>
      <c r="B3" s="145"/>
      <c r="C3" s="98"/>
      <c r="D3" s="149"/>
      <c r="E3" s="150"/>
      <c r="F3" s="151"/>
    </row>
    <row r="4" spans="1:6" ht="30" x14ac:dyDescent="0.25">
      <c r="A4" s="16" t="s">
        <v>1</v>
      </c>
      <c r="B4" s="17" t="s">
        <v>2</v>
      </c>
      <c r="C4" s="17" t="s">
        <v>72</v>
      </c>
      <c r="D4" s="17" t="s">
        <v>3</v>
      </c>
      <c r="E4" s="17" t="s">
        <v>5</v>
      </c>
      <c r="F4" s="15" t="s">
        <v>103</v>
      </c>
    </row>
    <row r="5" spans="1:6" ht="15.75" x14ac:dyDescent="0.25">
      <c r="A5" s="6">
        <v>1</v>
      </c>
      <c r="B5" s="3" t="s">
        <v>24</v>
      </c>
      <c r="C5" s="46"/>
      <c r="D5" s="37"/>
      <c r="E5" s="28" t="str">
        <f>IF(C5*D5=0,"",C5*D5)</f>
        <v/>
      </c>
      <c r="F5" s="33"/>
    </row>
    <row r="6" spans="1:6" ht="15.75" x14ac:dyDescent="0.25">
      <c r="A6" s="6">
        <v>2</v>
      </c>
      <c r="B6" s="3" t="s">
        <v>18</v>
      </c>
      <c r="C6" s="46"/>
      <c r="D6" s="37"/>
      <c r="E6" s="28" t="str">
        <f t="shared" ref="E6:E34" si="0">IF(C6*D6=0,"",C6*D6)</f>
        <v/>
      </c>
      <c r="F6" s="33"/>
    </row>
    <row r="7" spans="1:6" ht="15.75" x14ac:dyDescent="0.25">
      <c r="A7" s="6">
        <v>3</v>
      </c>
      <c r="B7" s="3" t="s">
        <v>22</v>
      </c>
      <c r="C7" s="46"/>
      <c r="D7" s="37"/>
      <c r="E7" s="28" t="str">
        <f t="shared" si="0"/>
        <v/>
      </c>
      <c r="F7" s="33"/>
    </row>
    <row r="8" spans="1:6" ht="15.75" x14ac:dyDescent="0.25">
      <c r="A8" s="6">
        <v>4</v>
      </c>
      <c r="B8" s="3" t="s">
        <v>25</v>
      </c>
      <c r="C8" s="47"/>
      <c r="D8" s="39"/>
      <c r="E8" s="28" t="str">
        <f t="shared" si="0"/>
        <v/>
      </c>
      <c r="F8" s="33"/>
    </row>
    <row r="9" spans="1:6" ht="15.75" x14ac:dyDescent="0.25">
      <c r="A9" s="6">
        <v>5</v>
      </c>
      <c r="B9" s="43"/>
      <c r="C9" s="46"/>
      <c r="D9" s="26"/>
      <c r="E9" s="28" t="str">
        <f t="shared" si="0"/>
        <v/>
      </c>
      <c r="F9" s="33"/>
    </row>
    <row r="10" spans="1:6" ht="15.75" x14ac:dyDescent="0.25">
      <c r="A10" s="6">
        <v>6</v>
      </c>
      <c r="B10" s="42"/>
      <c r="C10" s="46"/>
      <c r="D10" s="37"/>
      <c r="E10" s="28" t="str">
        <f t="shared" si="0"/>
        <v/>
      </c>
      <c r="F10" s="41"/>
    </row>
    <row r="11" spans="1:6" s="2" customFormat="1" ht="15.75" x14ac:dyDescent="0.25">
      <c r="A11" s="6">
        <v>7</v>
      </c>
      <c r="B11" s="42"/>
      <c r="C11" s="46"/>
      <c r="D11" s="37"/>
      <c r="E11" s="28" t="str">
        <f t="shared" si="0"/>
        <v/>
      </c>
      <c r="F11" s="41"/>
    </row>
    <row r="12" spans="1:6" ht="15.75" x14ac:dyDescent="0.25">
      <c r="A12" s="6">
        <v>8</v>
      </c>
      <c r="B12" s="42"/>
      <c r="C12" s="46"/>
      <c r="D12" s="26"/>
      <c r="E12" s="28" t="str">
        <f t="shared" si="0"/>
        <v/>
      </c>
      <c r="F12" s="38"/>
    </row>
    <row r="13" spans="1:6" ht="15.75" x14ac:dyDescent="0.25">
      <c r="A13" s="6">
        <v>9</v>
      </c>
      <c r="B13" s="42"/>
      <c r="C13" s="46"/>
      <c r="D13" s="26"/>
      <c r="E13" s="28" t="str">
        <f t="shared" si="0"/>
        <v/>
      </c>
      <c r="F13" s="38"/>
    </row>
    <row r="14" spans="1:6" ht="15.75" x14ac:dyDescent="0.25">
      <c r="A14" s="6">
        <v>10</v>
      </c>
      <c r="B14" s="42"/>
      <c r="C14" s="46"/>
      <c r="D14" s="26"/>
      <c r="E14" s="28" t="str">
        <f t="shared" si="0"/>
        <v/>
      </c>
      <c r="F14" s="38"/>
    </row>
    <row r="15" spans="1:6" ht="15.75" x14ac:dyDescent="0.25">
      <c r="A15" s="6">
        <v>11</v>
      </c>
      <c r="B15" s="42"/>
      <c r="C15" s="46"/>
      <c r="D15" s="26"/>
      <c r="E15" s="28" t="str">
        <f t="shared" si="0"/>
        <v/>
      </c>
      <c r="F15" s="38"/>
    </row>
    <row r="16" spans="1:6" ht="15.75" x14ac:dyDescent="0.25">
      <c r="A16" s="6">
        <v>12</v>
      </c>
      <c r="B16" s="42"/>
      <c r="C16" s="46"/>
      <c r="D16" s="26"/>
      <c r="E16" s="28" t="str">
        <f t="shared" si="0"/>
        <v/>
      </c>
      <c r="F16" s="38"/>
    </row>
    <row r="17" spans="1:6" ht="15.75" x14ac:dyDescent="0.25">
      <c r="A17" s="6">
        <v>13</v>
      </c>
      <c r="B17" s="42"/>
      <c r="C17" s="46"/>
      <c r="D17" s="26"/>
      <c r="E17" s="28" t="str">
        <f t="shared" si="0"/>
        <v/>
      </c>
      <c r="F17" s="38"/>
    </row>
    <row r="18" spans="1:6" ht="15.75" x14ac:dyDescent="0.25">
      <c r="A18" s="6">
        <v>14</v>
      </c>
      <c r="B18" s="42"/>
      <c r="C18" s="46"/>
      <c r="D18" s="26"/>
      <c r="E18" s="28" t="str">
        <f t="shared" si="0"/>
        <v/>
      </c>
      <c r="F18" s="38"/>
    </row>
    <row r="19" spans="1:6" ht="15.75" x14ac:dyDescent="0.25">
      <c r="A19" s="6">
        <v>15</v>
      </c>
      <c r="B19" s="42"/>
      <c r="C19" s="46"/>
      <c r="D19" s="26"/>
      <c r="E19" s="28" t="str">
        <f t="shared" si="0"/>
        <v/>
      </c>
      <c r="F19" s="38"/>
    </row>
    <row r="20" spans="1:6" ht="15.75" x14ac:dyDescent="0.25">
      <c r="A20" s="6">
        <v>16</v>
      </c>
      <c r="B20" s="42"/>
      <c r="C20" s="46"/>
      <c r="D20" s="26"/>
      <c r="E20" s="28" t="str">
        <f t="shared" si="0"/>
        <v/>
      </c>
      <c r="F20" s="38"/>
    </row>
    <row r="21" spans="1:6" ht="15.75" x14ac:dyDescent="0.25">
      <c r="A21" s="6">
        <v>17</v>
      </c>
      <c r="B21" s="42"/>
      <c r="C21" s="46"/>
      <c r="D21" s="26"/>
      <c r="E21" s="28" t="str">
        <f t="shared" si="0"/>
        <v/>
      </c>
      <c r="F21" s="38"/>
    </row>
    <row r="22" spans="1:6" ht="15.75" x14ac:dyDescent="0.25">
      <c r="A22" s="6">
        <v>18</v>
      </c>
      <c r="B22" s="42"/>
      <c r="C22" s="46"/>
      <c r="D22" s="26"/>
      <c r="E22" s="28" t="str">
        <f t="shared" si="0"/>
        <v/>
      </c>
      <c r="F22" s="38"/>
    </row>
    <row r="23" spans="1:6" ht="15.75" x14ac:dyDescent="0.25">
      <c r="A23" s="6">
        <v>19</v>
      </c>
      <c r="B23" s="42"/>
      <c r="C23" s="46"/>
      <c r="D23" s="26"/>
      <c r="E23" s="28" t="str">
        <f t="shared" si="0"/>
        <v/>
      </c>
      <c r="F23" s="38"/>
    </row>
    <row r="24" spans="1:6" ht="15.75" x14ac:dyDescent="0.25">
      <c r="A24" s="6">
        <v>20</v>
      </c>
      <c r="B24" s="42"/>
      <c r="C24" s="46"/>
      <c r="D24" s="26"/>
      <c r="E24" s="28" t="str">
        <f t="shared" si="0"/>
        <v/>
      </c>
      <c r="F24" s="38"/>
    </row>
    <row r="25" spans="1:6" ht="15.75" x14ac:dyDescent="0.25">
      <c r="A25" s="6">
        <v>21</v>
      </c>
      <c r="B25" s="42"/>
      <c r="C25" s="46"/>
      <c r="D25" s="26"/>
      <c r="E25" s="28" t="str">
        <f t="shared" si="0"/>
        <v/>
      </c>
      <c r="F25" s="38"/>
    </row>
    <row r="26" spans="1:6" ht="15.75" x14ac:dyDescent="0.25">
      <c r="A26" s="6">
        <v>22</v>
      </c>
      <c r="B26" s="42"/>
      <c r="C26" s="46"/>
      <c r="D26" s="26"/>
      <c r="E26" s="28" t="str">
        <f t="shared" si="0"/>
        <v/>
      </c>
      <c r="F26" s="38"/>
    </row>
    <row r="27" spans="1:6" ht="15.75" x14ac:dyDescent="0.25">
      <c r="A27" s="6">
        <v>23</v>
      </c>
      <c r="B27" s="42"/>
      <c r="C27" s="46"/>
      <c r="D27" s="26"/>
      <c r="E27" s="28" t="str">
        <f t="shared" si="0"/>
        <v/>
      </c>
      <c r="F27" s="38"/>
    </row>
    <row r="28" spans="1:6" ht="15.75" x14ac:dyDescent="0.25">
      <c r="A28" s="6">
        <v>24</v>
      </c>
      <c r="B28" s="42"/>
      <c r="C28" s="46"/>
      <c r="D28" s="26"/>
      <c r="E28" s="28" t="str">
        <f t="shared" si="0"/>
        <v/>
      </c>
      <c r="F28" s="38"/>
    </row>
    <row r="29" spans="1:6" ht="15.75" x14ac:dyDescent="0.25">
      <c r="A29" s="6">
        <v>25</v>
      </c>
      <c r="B29" s="42"/>
      <c r="C29" s="46"/>
      <c r="D29" s="26"/>
      <c r="E29" s="28" t="str">
        <f t="shared" si="0"/>
        <v/>
      </c>
      <c r="F29" s="38"/>
    </row>
    <row r="30" spans="1:6" ht="15.75" x14ac:dyDescent="0.25">
      <c r="A30" s="6">
        <v>26</v>
      </c>
      <c r="B30" s="42"/>
      <c r="C30" s="46"/>
      <c r="D30" s="26"/>
      <c r="E30" s="28" t="str">
        <f t="shared" si="0"/>
        <v/>
      </c>
      <c r="F30" s="38"/>
    </row>
    <row r="31" spans="1:6" ht="15.75" x14ac:dyDescent="0.25">
      <c r="A31" s="6">
        <v>27</v>
      </c>
      <c r="B31" s="42"/>
      <c r="C31" s="46"/>
      <c r="D31" s="26"/>
      <c r="E31" s="28" t="str">
        <f t="shared" si="0"/>
        <v/>
      </c>
      <c r="F31" s="38"/>
    </row>
    <row r="32" spans="1:6" ht="15.75" x14ac:dyDescent="0.25">
      <c r="A32" s="6">
        <v>28</v>
      </c>
      <c r="B32" s="42"/>
      <c r="C32" s="46"/>
      <c r="D32" s="26"/>
      <c r="E32" s="28" t="str">
        <f t="shared" si="0"/>
        <v/>
      </c>
      <c r="F32" s="38"/>
    </row>
    <row r="33" spans="1:6" ht="15.75" x14ac:dyDescent="0.25">
      <c r="A33" s="6">
        <v>29</v>
      </c>
      <c r="B33" s="42"/>
      <c r="C33" s="46"/>
      <c r="D33" s="26"/>
      <c r="E33" s="28" t="str">
        <f t="shared" si="0"/>
        <v/>
      </c>
      <c r="F33" s="38"/>
    </row>
    <row r="34" spans="1:6" ht="15.75" x14ac:dyDescent="0.25">
      <c r="A34" s="6">
        <v>30</v>
      </c>
      <c r="B34" s="42"/>
      <c r="C34" s="46"/>
      <c r="D34" s="26"/>
      <c r="E34" s="28" t="str">
        <f t="shared" si="0"/>
        <v/>
      </c>
      <c r="F34" s="38"/>
    </row>
    <row r="35" spans="1:6" x14ac:dyDescent="0.25">
      <c r="A35" s="139" t="s">
        <v>6</v>
      </c>
      <c r="B35" s="140"/>
      <c r="C35" s="140"/>
      <c r="D35" s="140"/>
      <c r="E35" s="70" t="str">
        <f>IF(SUM(E5:E34)=0,"",SUM(E5:E34))</f>
        <v/>
      </c>
      <c r="F35" s="72"/>
    </row>
    <row r="36" spans="1:6" ht="15.75" thickBot="1" x14ac:dyDescent="0.3">
      <c r="A36" s="146" t="s">
        <v>99</v>
      </c>
      <c r="B36" s="147"/>
      <c r="C36" s="147"/>
      <c r="D36" s="148"/>
      <c r="E36" s="29" t="str">
        <f>IF(E35="","",IF(E35/C3&lt;=1325,E35*0.8,C3*1325*0.8))</f>
        <v/>
      </c>
      <c r="F36" s="71" t="s">
        <v>124</v>
      </c>
    </row>
  </sheetData>
  <sheetProtection algorithmName="SHA-512" hashValue="oNHdeYTB3APst3Lqyq7zukkVCor+kf8PhUNwocvXdYXw6JTwwMVM4l9yeY5LFOmPDtwETo1YTa1cNHm3bLFyVg==" saltValue="EX0LhVsQspoxn8jZZk0CPw==" spinCount="100000" sheet="1" selectLockedCells="1"/>
  <mergeCells count="6">
    <mergeCell ref="A36:D36"/>
    <mergeCell ref="A1:F1"/>
    <mergeCell ref="A2:F2"/>
    <mergeCell ref="A35:D35"/>
    <mergeCell ref="A3:B3"/>
    <mergeCell ref="D3:F3"/>
  </mergeCells>
  <pageMargins left="0.7" right="0.7" top="0.75" bottom="0.75" header="0.3" footer="0.3"/>
  <pageSetup paperSize="9" scale="61"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6"/>
  <sheetViews>
    <sheetView view="pageBreakPreview" topLeftCell="A3" zoomScaleNormal="100" zoomScaleSheetLayoutView="100" workbookViewId="0">
      <selection activeCell="C3" sqref="C3"/>
    </sheetView>
  </sheetViews>
  <sheetFormatPr defaultRowHeight="15" x14ac:dyDescent="0.25"/>
  <cols>
    <col min="1" max="1" width="5.42578125" customWidth="1"/>
    <col min="2" max="2" width="20.85546875" customWidth="1"/>
    <col min="3" max="3" width="10.28515625" bestFit="1" customWidth="1"/>
    <col min="5" max="5" width="13.85546875" customWidth="1"/>
    <col min="6" max="6" width="65.42578125" customWidth="1"/>
  </cols>
  <sheetData>
    <row r="1" spans="1:6" ht="21" x14ac:dyDescent="0.35">
      <c r="A1" s="152" t="s">
        <v>26</v>
      </c>
      <c r="B1" s="153"/>
      <c r="C1" s="153"/>
      <c r="D1" s="153"/>
      <c r="E1" s="153"/>
      <c r="F1" s="154"/>
    </row>
    <row r="2" spans="1:6" ht="15" customHeight="1" x14ac:dyDescent="0.25">
      <c r="A2" s="141" t="s">
        <v>80</v>
      </c>
      <c r="B2" s="142"/>
      <c r="C2" s="142"/>
      <c r="D2" s="142"/>
      <c r="E2" s="142"/>
      <c r="F2" s="143"/>
    </row>
    <row r="3" spans="1:6" ht="36.6" customHeight="1" x14ac:dyDescent="0.3">
      <c r="A3" s="144" t="s">
        <v>104</v>
      </c>
      <c r="B3" s="145"/>
      <c r="C3" s="98"/>
      <c r="D3" s="149"/>
      <c r="E3" s="150"/>
      <c r="F3" s="151"/>
    </row>
    <row r="4" spans="1:6" ht="30" x14ac:dyDescent="0.25">
      <c r="A4" s="16" t="s">
        <v>1</v>
      </c>
      <c r="B4" s="17" t="s">
        <v>2</v>
      </c>
      <c r="C4" s="17" t="s">
        <v>72</v>
      </c>
      <c r="D4" s="17" t="s">
        <v>3</v>
      </c>
      <c r="E4" s="17" t="s">
        <v>5</v>
      </c>
      <c r="F4" s="15" t="s">
        <v>103</v>
      </c>
    </row>
    <row r="5" spans="1:6" ht="15.75" x14ac:dyDescent="0.25">
      <c r="A5" s="6">
        <v>1</v>
      </c>
      <c r="B5" s="3" t="s">
        <v>81</v>
      </c>
      <c r="C5" s="46"/>
      <c r="D5" s="37"/>
      <c r="E5" s="28" t="str">
        <f>IF(C5*D5=0,"",C5*D5)</f>
        <v/>
      </c>
      <c r="F5" s="35"/>
    </row>
    <row r="6" spans="1:6" ht="15.75" x14ac:dyDescent="0.25">
      <c r="A6" s="6">
        <v>2</v>
      </c>
      <c r="B6" s="3" t="s">
        <v>11</v>
      </c>
      <c r="C6" s="46"/>
      <c r="D6" s="37"/>
      <c r="E6" s="28" t="str">
        <f t="shared" ref="E6:E34" si="0">IF(C6*D6=0,"",C6*D6)</f>
        <v/>
      </c>
      <c r="F6" s="35"/>
    </row>
    <row r="7" spans="1:6" ht="15.75" x14ac:dyDescent="0.25">
      <c r="A7" s="6">
        <v>3</v>
      </c>
      <c r="B7" s="3" t="s">
        <v>27</v>
      </c>
      <c r="C7" s="46"/>
      <c r="D7" s="37"/>
      <c r="E7" s="28" t="str">
        <f t="shared" si="0"/>
        <v/>
      </c>
      <c r="F7" s="35"/>
    </row>
    <row r="8" spans="1:6" ht="15.75" x14ac:dyDescent="0.25">
      <c r="A8" s="6">
        <v>4</v>
      </c>
      <c r="B8" s="42"/>
      <c r="C8" s="47"/>
      <c r="D8" s="39"/>
      <c r="E8" s="28" t="str">
        <f t="shared" si="0"/>
        <v/>
      </c>
      <c r="F8" s="40"/>
    </row>
    <row r="9" spans="1:6" ht="15.75" x14ac:dyDescent="0.25">
      <c r="A9" s="6">
        <v>5</v>
      </c>
      <c r="B9" s="43"/>
      <c r="C9" s="46"/>
      <c r="D9" s="26"/>
      <c r="E9" s="28" t="str">
        <f t="shared" si="0"/>
        <v/>
      </c>
      <c r="F9" s="41"/>
    </row>
    <row r="10" spans="1:6" ht="15.75" x14ac:dyDescent="0.25">
      <c r="A10" s="6">
        <v>6</v>
      </c>
      <c r="B10" s="42"/>
      <c r="C10" s="46"/>
      <c r="D10" s="37"/>
      <c r="E10" s="28" t="str">
        <f t="shared" si="0"/>
        <v/>
      </c>
      <c r="F10" s="41"/>
    </row>
    <row r="11" spans="1:6" s="2" customFormat="1" ht="15.75" x14ac:dyDescent="0.25">
      <c r="A11" s="6">
        <v>7</v>
      </c>
      <c r="B11" s="42"/>
      <c r="C11" s="46"/>
      <c r="D11" s="37"/>
      <c r="E11" s="28" t="str">
        <f t="shared" si="0"/>
        <v/>
      </c>
      <c r="F11" s="41"/>
    </row>
    <row r="12" spans="1:6" ht="15.75" x14ac:dyDescent="0.25">
      <c r="A12" s="6">
        <v>8</v>
      </c>
      <c r="B12" s="42"/>
      <c r="C12" s="46"/>
      <c r="D12" s="26"/>
      <c r="E12" s="28" t="str">
        <f t="shared" si="0"/>
        <v/>
      </c>
      <c r="F12" s="38"/>
    </row>
    <row r="13" spans="1:6" ht="15.75" x14ac:dyDescent="0.25">
      <c r="A13" s="6">
        <v>9</v>
      </c>
      <c r="B13" s="42"/>
      <c r="C13" s="46"/>
      <c r="D13" s="26"/>
      <c r="E13" s="28" t="str">
        <f t="shared" si="0"/>
        <v/>
      </c>
      <c r="F13" s="38"/>
    </row>
    <row r="14" spans="1:6" ht="15.75" x14ac:dyDescent="0.25">
      <c r="A14" s="6">
        <v>10</v>
      </c>
      <c r="B14" s="42"/>
      <c r="C14" s="46"/>
      <c r="D14" s="26"/>
      <c r="E14" s="28" t="str">
        <f t="shared" si="0"/>
        <v/>
      </c>
      <c r="F14" s="38"/>
    </row>
    <row r="15" spans="1:6" ht="15.75" x14ac:dyDescent="0.25">
      <c r="A15" s="6">
        <v>11</v>
      </c>
      <c r="B15" s="42"/>
      <c r="C15" s="46"/>
      <c r="D15" s="26"/>
      <c r="E15" s="28" t="str">
        <f t="shared" si="0"/>
        <v/>
      </c>
      <c r="F15" s="38"/>
    </row>
    <row r="16" spans="1:6" ht="15.75" x14ac:dyDescent="0.25">
      <c r="A16" s="6">
        <v>12</v>
      </c>
      <c r="B16" s="42"/>
      <c r="C16" s="46"/>
      <c r="D16" s="26"/>
      <c r="E16" s="28" t="str">
        <f t="shared" si="0"/>
        <v/>
      </c>
      <c r="F16" s="38"/>
    </row>
    <row r="17" spans="1:6" ht="15.75" x14ac:dyDescent="0.25">
      <c r="A17" s="6">
        <v>13</v>
      </c>
      <c r="B17" s="42"/>
      <c r="C17" s="46"/>
      <c r="D17" s="26"/>
      <c r="E17" s="28" t="str">
        <f t="shared" si="0"/>
        <v/>
      </c>
      <c r="F17" s="38"/>
    </row>
    <row r="18" spans="1:6" ht="15.75" x14ac:dyDescent="0.25">
      <c r="A18" s="6">
        <v>14</v>
      </c>
      <c r="B18" s="42"/>
      <c r="C18" s="46"/>
      <c r="D18" s="26"/>
      <c r="E18" s="28" t="str">
        <f t="shared" si="0"/>
        <v/>
      </c>
      <c r="F18" s="38"/>
    </row>
    <row r="19" spans="1:6" ht="15.75" x14ac:dyDescent="0.25">
      <c r="A19" s="6">
        <v>15</v>
      </c>
      <c r="B19" s="42"/>
      <c r="C19" s="46"/>
      <c r="D19" s="26"/>
      <c r="E19" s="28" t="str">
        <f t="shared" si="0"/>
        <v/>
      </c>
      <c r="F19" s="38"/>
    </row>
    <row r="20" spans="1:6" ht="15.75" x14ac:dyDescent="0.25">
      <c r="A20" s="6">
        <v>16</v>
      </c>
      <c r="B20" s="42"/>
      <c r="C20" s="46"/>
      <c r="D20" s="26"/>
      <c r="E20" s="28" t="str">
        <f t="shared" si="0"/>
        <v/>
      </c>
      <c r="F20" s="38"/>
    </row>
    <row r="21" spans="1:6" ht="15.75" x14ac:dyDescent="0.25">
      <c r="A21" s="6">
        <v>17</v>
      </c>
      <c r="B21" s="42"/>
      <c r="C21" s="46"/>
      <c r="D21" s="26"/>
      <c r="E21" s="28" t="str">
        <f t="shared" si="0"/>
        <v/>
      </c>
      <c r="F21" s="38"/>
    </row>
    <row r="22" spans="1:6" ht="15.75" x14ac:dyDescent="0.25">
      <c r="A22" s="6">
        <v>18</v>
      </c>
      <c r="B22" s="42"/>
      <c r="C22" s="46"/>
      <c r="D22" s="26"/>
      <c r="E22" s="28" t="str">
        <f t="shared" si="0"/>
        <v/>
      </c>
      <c r="F22" s="38"/>
    </row>
    <row r="23" spans="1:6" ht="15.75" x14ac:dyDescent="0.25">
      <c r="A23" s="6">
        <v>19</v>
      </c>
      <c r="B23" s="42"/>
      <c r="C23" s="46"/>
      <c r="D23" s="26"/>
      <c r="E23" s="28" t="str">
        <f t="shared" si="0"/>
        <v/>
      </c>
      <c r="F23" s="38"/>
    </row>
    <row r="24" spans="1:6" ht="15.75" x14ac:dyDescent="0.25">
      <c r="A24" s="6">
        <v>20</v>
      </c>
      <c r="B24" s="42"/>
      <c r="C24" s="46"/>
      <c r="D24" s="26"/>
      <c r="E24" s="28" t="str">
        <f t="shared" si="0"/>
        <v/>
      </c>
      <c r="F24" s="38"/>
    </row>
    <row r="25" spans="1:6" ht="15.75" x14ac:dyDescent="0.25">
      <c r="A25" s="6">
        <v>21</v>
      </c>
      <c r="B25" s="42"/>
      <c r="C25" s="46"/>
      <c r="D25" s="26"/>
      <c r="E25" s="28" t="str">
        <f t="shared" si="0"/>
        <v/>
      </c>
      <c r="F25" s="38"/>
    </row>
    <row r="26" spans="1:6" ht="15.75" x14ac:dyDescent="0.25">
      <c r="A26" s="6">
        <v>22</v>
      </c>
      <c r="B26" s="42"/>
      <c r="C26" s="46"/>
      <c r="D26" s="26"/>
      <c r="E26" s="28" t="str">
        <f t="shared" si="0"/>
        <v/>
      </c>
      <c r="F26" s="38"/>
    </row>
    <row r="27" spans="1:6" ht="15.75" x14ac:dyDescent="0.25">
      <c r="A27" s="6">
        <v>23</v>
      </c>
      <c r="B27" s="42"/>
      <c r="C27" s="46"/>
      <c r="D27" s="26"/>
      <c r="E27" s="28" t="str">
        <f t="shared" si="0"/>
        <v/>
      </c>
      <c r="F27" s="38"/>
    </row>
    <row r="28" spans="1:6" ht="15.75" x14ac:dyDescent="0.25">
      <c r="A28" s="6">
        <v>24</v>
      </c>
      <c r="B28" s="42"/>
      <c r="C28" s="46"/>
      <c r="D28" s="26"/>
      <c r="E28" s="28" t="str">
        <f t="shared" si="0"/>
        <v/>
      </c>
      <c r="F28" s="38"/>
    </row>
    <row r="29" spans="1:6" ht="15.75" x14ac:dyDescent="0.25">
      <c r="A29" s="6">
        <v>25</v>
      </c>
      <c r="B29" s="42"/>
      <c r="C29" s="46"/>
      <c r="D29" s="26"/>
      <c r="E29" s="28" t="str">
        <f t="shared" si="0"/>
        <v/>
      </c>
      <c r="F29" s="38"/>
    </row>
    <row r="30" spans="1:6" ht="15.75" x14ac:dyDescent="0.25">
      <c r="A30" s="6">
        <v>26</v>
      </c>
      <c r="B30" s="42"/>
      <c r="C30" s="46"/>
      <c r="D30" s="26"/>
      <c r="E30" s="28" t="str">
        <f t="shared" si="0"/>
        <v/>
      </c>
      <c r="F30" s="38"/>
    </row>
    <row r="31" spans="1:6" ht="15.75" x14ac:dyDescent="0.25">
      <c r="A31" s="6">
        <v>27</v>
      </c>
      <c r="B31" s="42"/>
      <c r="C31" s="46"/>
      <c r="D31" s="26"/>
      <c r="E31" s="28" t="str">
        <f t="shared" si="0"/>
        <v/>
      </c>
      <c r="F31" s="38"/>
    </row>
    <row r="32" spans="1:6" ht="15.75" x14ac:dyDescent="0.25">
      <c r="A32" s="6">
        <v>28</v>
      </c>
      <c r="B32" s="42"/>
      <c r="C32" s="46"/>
      <c r="D32" s="26"/>
      <c r="E32" s="28" t="str">
        <f t="shared" si="0"/>
        <v/>
      </c>
      <c r="F32" s="38"/>
    </row>
    <row r="33" spans="1:6" ht="15.75" x14ac:dyDescent="0.25">
      <c r="A33" s="6">
        <v>29</v>
      </c>
      <c r="B33" s="42"/>
      <c r="C33" s="46"/>
      <c r="D33" s="26"/>
      <c r="E33" s="28" t="str">
        <f t="shared" si="0"/>
        <v/>
      </c>
      <c r="F33" s="38"/>
    </row>
    <row r="34" spans="1:6" ht="15.75" x14ac:dyDescent="0.25">
      <c r="A34" s="6">
        <v>30</v>
      </c>
      <c r="B34" s="42"/>
      <c r="C34" s="46"/>
      <c r="D34" s="26"/>
      <c r="E34" s="28" t="str">
        <f t="shared" si="0"/>
        <v/>
      </c>
      <c r="F34" s="38"/>
    </row>
    <row r="35" spans="1:6" x14ac:dyDescent="0.25">
      <c r="A35" s="139" t="s">
        <v>6</v>
      </c>
      <c r="B35" s="140"/>
      <c r="C35" s="140"/>
      <c r="D35" s="140"/>
      <c r="E35" s="70" t="str">
        <f>IF(SUM(E5:E34)=0,"",SUM(E5:E34))</f>
        <v/>
      </c>
      <c r="F35" s="72"/>
    </row>
    <row r="36" spans="1:6" ht="15.75" thickBot="1" x14ac:dyDescent="0.3">
      <c r="A36" s="146" t="s">
        <v>99</v>
      </c>
      <c r="B36" s="147"/>
      <c r="C36" s="147"/>
      <c r="D36" s="148"/>
      <c r="E36" s="29" t="str">
        <f>IF(E35="","",IF(E35/C3&lt;=785,E35*0.8,C3*785*0.8))</f>
        <v/>
      </c>
      <c r="F36" s="71" t="s">
        <v>125</v>
      </c>
    </row>
  </sheetData>
  <sheetProtection algorithmName="SHA-512" hashValue="J941HriYHpLVc13xB3/tTJ8TNu+Pl9yM9MeCiClJg2TbOfLze3H9kVvnonTHnk4waX66hxgk9oh6HZSAZn0sww==" saltValue="JdgpA6Pr3JwSow3iiX7bYw==" spinCount="100000" sheet="1" selectLockedCells="1"/>
  <mergeCells count="6">
    <mergeCell ref="A36:D36"/>
    <mergeCell ref="A1:F1"/>
    <mergeCell ref="A2:F2"/>
    <mergeCell ref="A35:D35"/>
    <mergeCell ref="A3:B3"/>
    <mergeCell ref="D3:F3"/>
  </mergeCells>
  <pageMargins left="0.7" right="0.7" top="0.75" bottom="0.75" header="0.3" footer="0.3"/>
  <pageSetup paperSize="9" scale="61" orientation="portrait" r:id="rId1"/>
  <colBreaks count="1" manualBreakCount="1">
    <brk id="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
  <sheetViews>
    <sheetView zoomScaleNormal="100" zoomScaleSheetLayoutView="100" workbookViewId="0">
      <selection activeCell="B4" sqref="B4"/>
    </sheetView>
  </sheetViews>
  <sheetFormatPr defaultRowHeight="15" x14ac:dyDescent="0.25"/>
  <cols>
    <col min="1" max="1" width="5.42578125" customWidth="1"/>
    <col min="2" max="2" width="20.85546875" customWidth="1"/>
    <col min="3" max="3" width="11.85546875" customWidth="1"/>
    <col min="4" max="4" width="14" customWidth="1"/>
    <col min="5" max="5" width="16.7109375" customWidth="1"/>
    <col min="6" max="6" width="14.7109375" customWidth="1"/>
    <col min="7" max="7" width="13.85546875" customWidth="1"/>
    <col min="8" max="9" width="16.28515625" customWidth="1"/>
    <col min="10" max="10" width="55" customWidth="1"/>
  </cols>
  <sheetData>
    <row r="1" spans="1:10" ht="21" x14ac:dyDescent="0.35">
      <c r="A1" s="155" t="s">
        <v>29</v>
      </c>
      <c r="B1" s="156"/>
      <c r="C1" s="156"/>
      <c r="D1" s="156"/>
      <c r="E1" s="156"/>
      <c r="F1" s="156"/>
      <c r="G1" s="156"/>
      <c r="H1" s="156"/>
      <c r="I1" s="157"/>
      <c r="J1" s="158"/>
    </row>
    <row r="2" spans="1:10" ht="51" customHeight="1" x14ac:dyDescent="0.25">
      <c r="A2" s="159" t="s">
        <v>105</v>
      </c>
      <c r="B2" s="160"/>
      <c r="C2" s="160"/>
      <c r="D2" s="160"/>
      <c r="E2" s="160"/>
      <c r="F2" s="160"/>
      <c r="G2" s="160"/>
      <c r="H2" s="160"/>
      <c r="I2" s="160"/>
      <c r="J2" s="161"/>
    </row>
    <row r="3" spans="1:10" ht="45" x14ac:dyDescent="0.25">
      <c r="A3" s="44" t="s">
        <v>1</v>
      </c>
      <c r="B3" s="45" t="s">
        <v>28</v>
      </c>
      <c r="C3" s="45" t="s">
        <v>90</v>
      </c>
      <c r="D3" s="45" t="s">
        <v>88</v>
      </c>
      <c r="E3" s="45" t="s">
        <v>91</v>
      </c>
      <c r="F3" s="45" t="s">
        <v>89</v>
      </c>
      <c r="G3" s="45" t="s">
        <v>5</v>
      </c>
      <c r="H3" s="45" t="s">
        <v>4</v>
      </c>
      <c r="I3" s="55" t="s">
        <v>96</v>
      </c>
      <c r="J3" s="75" t="s">
        <v>103</v>
      </c>
    </row>
    <row r="4" spans="1:10" ht="30" customHeight="1" x14ac:dyDescent="0.25">
      <c r="A4" s="8">
        <v>1</v>
      </c>
      <c r="B4" s="64" t="s">
        <v>107</v>
      </c>
      <c r="C4" s="52"/>
      <c r="D4" s="52"/>
      <c r="E4" s="46"/>
      <c r="F4" s="54" t="str">
        <f t="shared" ref="F4" si="0">IF(C4*D4=0,"",C4*D4)</f>
        <v/>
      </c>
      <c r="G4" s="28" t="str">
        <f t="shared" ref="G4" si="1">IF(C4*E4=0,"",C4*E4)</f>
        <v/>
      </c>
      <c r="H4" s="30"/>
      <c r="I4" s="56" t="str">
        <f>IF(OR(F4="",G4=""),"",G4/F4)</f>
        <v/>
      </c>
      <c r="J4" s="57"/>
    </row>
    <row r="5" spans="1:10" ht="15.75" x14ac:dyDescent="0.25">
      <c r="A5" s="8">
        <v>2</v>
      </c>
      <c r="B5" s="64"/>
      <c r="C5" s="52"/>
      <c r="D5" s="52"/>
      <c r="E5" s="46"/>
      <c r="F5" s="54" t="str">
        <f t="shared" ref="F5:F13" si="2">IF(C5*D5=0,"",C5*D5)</f>
        <v/>
      </c>
      <c r="G5" s="28" t="str">
        <f t="shared" ref="G5:G13" si="3">IF(C5*E5=0,"",C5*E5)</f>
        <v/>
      </c>
      <c r="H5" s="66"/>
      <c r="I5" s="56" t="str">
        <f t="shared" ref="I5:I13" si="4">IF(OR(F5="",G5=""),"",G5/F5)</f>
        <v/>
      </c>
      <c r="J5" s="57"/>
    </row>
    <row r="6" spans="1:10" ht="15.75" x14ac:dyDescent="0.25">
      <c r="A6" s="8">
        <v>3</v>
      </c>
      <c r="B6" s="64"/>
      <c r="C6" s="52"/>
      <c r="D6" s="52"/>
      <c r="E6" s="46"/>
      <c r="F6" s="54" t="str">
        <f t="shared" si="2"/>
        <v/>
      </c>
      <c r="G6" s="28" t="str">
        <f t="shared" si="3"/>
        <v/>
      </c>
      <c r="H6" s="66"/>
      <c r="I6" s="56" t="str">
        <f t="shared" si="4"/>
        <v/>
      </c>
      <c r="J6" s="57"/>
    </row>
    <row r="7" spans="1:10" ht="15.75" x14ac:dyDescent="0.25">
      <c r="A7" s="8">
        <v>4</v>
      </c>
      <c r="B7" s="64"/>
      <c r="C7" s="53"/>
      <c r="D7" s="53"/>
      <c r="E7" s="47"/>
      <c r="F7" s="54" t="str">
        <f t="shared" si="2"/>
        <v/>
      </c>
      <c r="G7" s="28" t="str">
        <f t="shared" si="3"/>
        <v/>
      </c>
      <c r="H7" s="66"/>
      <c r="I7" s="56" t="str">
        <f t="shared" si="4"/>
        <v/>
      </c>
      <c r="J7" s="40"/>
    </row>
    <row r="8" spans="1:10" ht="15.75" x14ac:dyDescent="0.25">
      <c r="A8" s="8">
        <v>5</v>
      </c>
      <c r="B8" s="64"/>
      <c r="C8" s="52"/>
      <c r="D8" s="52"/>
      <c r="E8" s="46"/>
      <c r="F8" s="54" t="str">
        <f t="shared" si="2"/>
        <v/>
      </c>
      <c r="G8" s="28" t="str">
        <f t="shared" si="3"/>
        <v/>
      </c>
      <c r="H8" s="66"/>
      <c r="I8" s="56" t="str">
        <f t="shared" si="4"/>
        <v/>
      </c>
      <c r="J8" s="41"/>
    </row>
    <row r="9" spans="1:10" ht="15.75" x14ac:dyDescent="0.25">
      <c r="A9" s="8">
        <v>6</v>
      </c>
      <c r="B9" s="64"/>
      <c r="C9" s="52"/>
      <c r="D9" s="52"/>
      <c r="E9" s="46"/>
      <c r="F9" s="54" t="str">
        <f t="shared" si="2"/>
        <v/>
      </c>
      <c r="G9" s="28" t="str">
        <f t="shared" si="3"/>
        <v/>
      </c>
      <c r="H9" s="66"/>
      <c r="I9" s="56" t="str">
        <f t="shared" si="4"/>
        <v/>
      </c>
      <c r="J9" s="41"/>
    </row>
    <row r="10" spans="1:10" s="2" customFormat="1" ht="15.75" x14ac:dyDescent="0.25">
      <c r="A10" s="8">
        <v>7</v>
      </c>
      <c r="B10" s="64"/>
      <c r="C10" s="52"/>
      <c r="D10" s="52"/>
      <c r="E10" s="46"/>
      <c r="F10" s="54" t="str">
        <f t="shared" si="2"/>
        <v/>
      </c>
      <c r="G10" s="28" t="str">
        <f t="shared" si="3"/>
        <v/>
      </c>
      <c r="H10" s="66"/>
      <c r="I10" s="56" t="str">
        <f t="shared" si="4"/>
        <v/>
      </c>
      <c r="J10" s="41"/>
    </row>
    <row r="11" spans="1:10" ht="15.75" x14ac:dyDescent="0.25">
      <c r="A11" s="8">
        <v>8</v>
      </c>
      <c r="B11" s="64"/>
      <c r="C11" s="52"/>
      <c r="D11" s="52"/>
      <c r="E11" s="46"/>
      <c r="F11" s="54" t="str">
        <f t="shared" si="2"/>
        <v/>
      </c>
      <c r="G11" s="28" t="str">
        <f t="shared" si="3"/>
        <v/>
      </c>
      <c r="H11" s="66"/>
      <c r="I11" s="56" t="str">
        <f t="shared" si="4"/>
        <v/>
      </c>
      <c r="J11" s="38"/>
    </row>
    <row r="12" spans="1:10" ht="15.75" x14ac:dyDescent="0.25">
      <c r="A12" s="8">
        <v>9</v>
      </c>
      <c r="B12" s="64"/>
      <c r="C12" s="52"/>
      <c r="D12" s="52"/>
      <c r="E12" s="46"/>
      <c r="F12" s="54" t="str">
        <f t="shared" si="2"/>
        <v/>
      </c>
      <c r="G12" s="28" t="str">
        <f t="shared" si="3"/>
        <v/>
      </c>
      <c r="H12" s="66"/>
      <c r="I12" s="56" t="str">
        <f t="shared" si="4"/>
        <v/>
      </c>
      <c r="J12" s="38"/>
    </row>
    <row r="13" spans="1:10" ht="15.75" x14ac:dyDescent="0.25">
      <c r="A13" s="7">
        <v>10</v>
      </c>
      <c r="B13" s="64"/>
      <c r="C13" s="52"/>
      <c r="D13" s="52"/>
      <c r="E13" s="46"/>
      <c r="F13" s="54" t="str">
        <f t="shared" si="2"/>
        <v/>
      </c>
      <c r="G13" s="28" t="str">
        <f t="shared" si="3"/>
        <v/>
      </c>
      <c r="H13" s="66"/>
      <c r="I13" s="56" t="str">
        <f t="shared" si="4"/>
        <v/>
      </c>
      <c r="J13" s="38"/>
    </row>
    <row r="14" spans="1:10" x14ac:dyDescent="0.25">
      <c r="A14" s="139" t="s">
        <v>6</v>
      </c>
      <c r="B14" s="140"/>
      <c r="C14" s="140"/>
      <c r="D14" s="140"/>
      <c r="E14" s="140"/>
      <c r="F14" s="73" t="str">
        <f>IF(SUM(F4:F13)=0,"",SUM(F4:F13))</f>
        <v/>
      </c>
      <c r="G14" s="74" t="str">
        <f>IF(SUM(G4:G13)=0,"",SUM(G4:G13))</f>
        <v/>
      </c>
      <c r="H14" s="164" t="str">
        <f>IF(SUM(H4:H13)=0,"",SUM(H4:H13))</f>
        <v/>
      </c>
      <c r="I14" s="164"/>
      <c r="J14" s="165"/>
    </row>
    <row r="15" spans="1:10" ht="15.75" thickBot="1" x14ac:dyDescent="0.3">
      <c r="A15" s="166" t="s">
        <v>106</v>
      </c>
      <c r="B15" s="167"/>
      <c r="C15" s="167"/>
      <c r="D15" s="167"/>
      <c r="E15" s="167"/>
      <c r="F15" s="168"/>
      <c r="G15" s="49" t="str">
        <f>IF(OR(F14="",G14=""),"",IF(G14/F14&lt;=500,G14*0.8,500*F14*0.8))</f>
        <v/>
      </c>
      <c r="H15" s="162" t="s">
        <v>119</v>
      </c>
      <c r="I15" s="162"/>
      <c r="J15" s="163"/>
    </row>
  </sheetData>
  <sheetProtection algorithmName="SHA-512" hashValue="hHGgsfBNakF77GBdDSTiOIh4R0e763s26ZOI6lbqdV+RvAR17Jh2l1qc/LLGRo0nBWqZctH+onUig8IKp2SwXQ==" saltValue="idS86rZ8ZLknO7c347Q0dg==" spinCount="100000" sheet="1" selectLockedCells="1"/>
  <mergeCells count="6">
    <mergeCell ref="A1:J1"/>
    <mergeCell ref="A2:J2"/>
    <mergeCell ref="A14:E14"/>
    <mergeCell ref="H15:J15"/>
    <mergeCell ref="H14:J14"/>
    <mergeCell ref="A15:F15"/>
  </mergeCells>
  <conditionalFormatting sqref="H4:H13">
    <cfRule type="containsBlanks" dxfId="2" priority="1">
      <formula>LEN(TRIM(H4))=0</formula>
    </cfRule>
    <cfRule type="cellIs" dxfId="1" priority="2" operator="greaterThan">
      <formula>$G$4*0.8</formula>
    </cfRule>
    <cfRule type="cellIs" dxfId="0" priority="3" operator="lessThanOrEqual">
      <formula>$G$4*0.8</formula>
    </cfRule>
  </conditionalFormatting>
  <dataValidations count="1">
    <dataValidation type="list" allowBlank="1" showInputMessage="1" showErrorMessage="1" sqref="B4:B13" xr:uid="{00000000-0002-0000-0500-000000000000}">
      <formula1>"Smart Locker, Traditional Locker"</formula1>
    </dataValidation>
  </dataValidations>
  <pageMargins left="0.7" right="0.7" top="0.75" bottom="0.75" header="0.3" footer="0.3"/>
  <pageSetup paperSize="9" scale="47" orientation="portrait" r:id="rId1"/>
  <colBreaks count="1" manualBreakCount="1">
    <brk id="10" max="2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5"/>
  <sheetViews>
    <sheetView view="pageBreakPreview" topLeftCell="A4" zoomScaleNormal="100" zoomScaleSheetLayoutView="100" workbookViewId="0">
      <selection activeCell="C4" sqref="C4"/>
    </sheetView>
  </sheetViews>
  <sheetFormatPr defaultRowHeight="15" x14ac:dyDescent="0.25"/>
  <cols>
    <col min="1" max="1" width="5.42578125" customWidth="1"/>
    <col min="2" max="2" width="22" bestFit="1" customWidth="1"/>
    <col min="3" max="3" width="10.28515625" bestFit="1" customWidth="1"/>
    <col min="5" max="5" width="13.85546875" customWidth="1"/>
    <col min="6" max="6" width="65.7109375" customWidth="1"/>
  </cols>
  <sheetData>
    <row r="1" spans="1:6" x14ac:dyDescent="0.25">
      <c r="A1" s="169" t="s">
        <v>30</v>
      </c>
      <c r="B1" s="170"/>
      <c r="C1" s="170"/>
      <c r="D1" s="170"/>
      <c r="E1" s="170"/>
      <c r="F1" s="171"/>
    </row>
    <row r="2" spans="1:6" ht="30" customHeight="1" x14ac:dyDescent="0.25">
      <c r="A2" s="172" t="s">
        <v>31</v>
      </c>
      <c r="B2" s="173"/>
      <c r="C2" s="173"/>
      <c r="D2" s="173"/>
      <c r="E2" s="173"/>
      <c r="F2" s="174"/>
    </row>
    <row r="3" spans="1:6" ht="30" x14ac:dyDescent="0.25">
      <c r="A3" s="78" t="s">
        <v>1</v>
      </c>
      <c r="B3" s="79" t="s">
        <v>2</v>
      </c>
      <c r="C3" s="79" t="s">
        <v>72</v>
      </c>
      <c r="D3" s="79" t="s">
        <v>3</v>
      </c>
      <c r="E3" s="79" t="s">
        <v>5</v>
      </c>
      <c r="F3" s="75" t="s">
        <v>103</v>
      </c>
    </row>
    <row r="4" spans="1:6" ht="15.75" x14ac:dyDescent="0.25">
      <c r="A4" s="6">
        <v>1</v>
      </c>
      <c r="B4" s="3" t="s">
        <v>32</v>
      </c>
      <c r="C4" s="46"/>
      <c r="D4" s="37"/>
      <c r="E4" s="28" t="str">
        <f>IF(C4*D4&gt;0,C4*D4,"")</f>
        <v/>
      </c>
      <c r="F4" s="33"/>
    </row>
    <row r="5" spans="1:6" s="9" customFormat="1" ht="15.75" x14ac:dyDescent="0.25">
      <c r="A5" s="6">
        <v>2</v>
      </c>
      <c r="B5" s="3" t="s">
        <v>33</v>
      </c>
      <c r="C5" s="46"/>
      <c r="D5" s="37"/>
      <c r="E5" s="28" t="str">
        <f t="shared" ref="E5:E33" si="0">IF(C5*D5&gt;0,C5*D5,"")</f>
        <v/>
      </c>
      <c r="F5" s="38"/>
    </row>
    <row r="6" spans="1:6" ht="15.75" x14ac:dyDescent="0.25">
      <c r="A6" s="6">
        <v>3</v>
      </c>
      <c r="B6" s="3" t="s">
        <v>21</v>
      </c>
      <c r="C6" s="46"/>
      <c r="D6" s="37"/>
      <c r="E6" s="28" t="str">
        <f t="shared" si="0"/>
        <v/>
      </c>
      <c r="F6" s="38"/>
    </row>
    <row r="7" spans="1:6" ht="15.75" x14ac:dyDescent="0.25">
      <c r="A7" s="6">
        <v>4</v>
      </c>
      <c r="B7" s="3" t="s">
        <v>13</v>
      </c>
      <c r="C7" s="47"/>
      <c r="D7" s="39"/>
      <c r="E7" s="28" t="str">
        <f t="shared" si="0"/>
        <v/>
      </c>
      <c r="F7" s="40"/>
    </row>
    <row r="8" spans="1:6" ht="15.75" x14ac:dyDescent="0.25">
      <c r="A8" s="6">
        <v>5</v>
      </c>
      <c r="B8" s="3" t="s">
        <v>34</v>
      </c>
      <c r="C8" s="46"/>
      <c r="D8" s="26"/>
      <c r="E8" s="28" t="str">
        <f t="shared" si="0"/>
        <v/>
      </c>
      <c r="F8" s="33"/>
    </row>
    <row r="9" spans="1:6" ht="15.75" x14ac:dyDescent="0.25">
      <c r="A9" s="6">
        <v>6</v>
      </c>
      <c r="B9" s="42"/>
      <c r="C9" s="46"/>
      <c r="D9" s="68"/>
      <c r="E9" s="28" t="str">
        <f t="shared" si="0"/>
        <v/>
      </c>
      <c r="F9" s="33"/>
    </row>
    <row r="10" spans="1:6" s="2" customFormat="1" ht="15.75" x14ac:dyDescent="0.25">
      <c r="A10" s="6">
        <v>7</v>
      </c>
      <c r="B10" s="42"/>
      <c r="C10" s="46"/>
      <c r="D10" s="37"/>
      <c r="E10" s="28" t="str">
        <f t="shared" si="0"/>
        <v/>
      </c>
      <c r="F10" s="41"/>
    </row>
    <row r="11" spans="1:6" ht="15.75" x14ac:dyDescent="0.25">
      <c r="A11" s="6">
        <v>8</v>
      </c>
      <c r="B11" s="42"/>
      <c r="C11" s="46"/>
      <c r="D11" s="26"/>
      <c r="E11" s="28" t="str">
        <f t="shared" si="0"/>
        <v/>
      </c>
      <c r="F11" s="38"/>
    </row>
    <row r="12" spans="1:6" ht="15.75" x14ac:dyDescent="0.25">
      <c r="A12" s="6">
        <v>9</v>
      </c>
      <c r="B12" s="42"/>
      <c r="C12" s="46"/>
      <c r="D12" s="26"/>
      <c r="E12" s="28" t="str">
        <f t="shared" si="0"/>
        <v/>
      </c>
      <c r="F12" s="38"/>
    </row>
    <row r="13" spans="1:6" ht="15.75" x14ac:dyDescent="0.25">
      <c r="A13" s="6">
        <v>10</v>
      </c>
      <c r="B13" s="42"/>
      <c r="C13" s="46"/>
      <c r="D13" s="26"/>
      <c r="E13" s="28" t="str">
        <f t="shared" si="0"/>
        <v/>
      </c>
      <c r="F13" s="38"/>
    </row>
    <row r="14" spans="1:6" ht="15.75" x14ac:dyDescent="0.25">
      <c r="A14" s="6">
        <v>11</v>
      </c>
      <c r="B14" s="42"/>
      <c r="C14" s="46"/>
      <c r="D14" s="26"/>
      <c r="E14" s="28" t="str">
        <f t="shared" si="0"/>
        <v/>
      </c>
      <c r="F14" s="38"/>
    </row>
    <row r="15" spans="1:6" ht="15.75" x14ac:dyDescent="0.25">
      <c r="A15" s="6">
        <v>12</v>
      </c>
      <c r="B15" s="42"/>
      <c r="C15" s="46"/>
      <c r="D15" s="26"/>
      <c r="E15" s="28" t="str">
        <f t="shared" si="0"/>
        <v/>
      </c>
      <c r="F15" s="38"/>
    </row>
    <row r="16" spans="1:6" ht="15.75" x14ac:dyDescent="0.25">
      <c r="A16" s="6">
        <v>13</v>
      </c>
      <c r="B16" s="42"/>
      <c r="C16" s="46"/>
      <c r="D16" s="26"/>
      <c r="E16" s="28" t="str">
        <f t="shared" si="0"/>
        <v/>
      </c>
      <c r="F16" s="38"/>
    </row>
    <row r="17" spans="1:6" ht="15.75" x14ac:dyDescent="0.25">
      <c r="A17" s="6">
        <v>14</v>
      </c>
      <c r="B17" s="42"/>
      <c r="C17" s="46"/>
      <c r="D17" s="26"/>
      <c r="E17" s="28" t="str">
        <f t="shared" si="0"/>
        <v/>
      </c>
      <c r="F17" s="38"/>
    </row>
    <row r="18" spans="1:6" ht="15.75" x14ac:dyDescent="0.25">
      <c r="A18" s="6">
        <v>15</v>
      </c>
      <c r="B18" s="42"/>
      <c r="C18" s="46"/>
      <c r="D18" s="26"/>
      <c r="E18" s="28" t="str">
        <f t="shared" si="0"/>
        <v/>
      </c>
      <c r="F18" s="38"/>
    </row>
    <row r="19" spans="1:6" ht="15.75" x14ac:dyDescent="0.25">
      <c r="A19" s="6">
        <v>16</v>
      </c>
      <c r="B19" s="42"/>
      <c r="C19" s="46"/>
      <c r="D19" s="26"/>
      <c r="E19" s="28" t="str">
        <f t="shared" si="0"/>
        <v/>
      </c>
      <c r="F19" s="38"/>
    </row>
    <row r="20" spans="1:6" ht="15.75" x14ac:dyDescent="0.25">
      <c r="A20" s="6">
        <v>17</v>
      </c>
      <c r="B20" s="42"/>
      <c r="C20" s="46"/>
      <c r="D20" s="26"/>
      <c r="E20" s="28" t="str">
        <f t="shared" si="0"/>
        <v/>
      </c>
      <c r="F20" s="38"/>
    </row>
    <row r="21" spans="1:6" ht="15.75" x14ac:dyDescent="0.25">
      <c r="A21" s="6">
        <v>18</v>
      </c>
      <c r="B21" s="42"/>
      <c r="C21" s="46"/>
      <c r="D21" s="26"/>
      <c r="E21" s="28" t="str">
        <f t="shared" si="0"/>
        <v/>
      </c>
      <c r="F21" s="38"/>
    </row>
    <row r="22" spans="1:6" ht="15.75" x14ac:dyDescent="0.25">
      <c r="A22" s="6">
        <v>19</v>
      </c>
      <c r="B22" s="42"/>
      <c r="C22" s="46"/>
      <c r="D22" s="26"/>
      <c r="E22" s="28" t="str">
        <f t="shared" si="0"/>
        <v/>
      </c>
      <c r="F22" s="38"/>
    </row>
    <row r="23" spans="1:6" ht="15.75" x14ac:dyDescent="0.25">
      <c r="A23" s="6">
        <v>20</v>
      </c>
      <c r="B23" s="42"/>
      <c r="C23" s="46"/>
      <c r="D23" s="26"/>
      <c r="E23" s="28" t="str">
        <f t="shared" si="0"/>
        <v/>
      </c>
      <c r="F23" s="38"/>
    </row>
    <row r="24" spans="1:6" ht="15.75" x14ac:dyDescent="0.25">
      <c r="A24" s="6">
        <v>21</v>
      </c>
      <c r="B24" s="42"/>
      <c r="C24" s="46"/>
      <c r="D24" s="26"/>
      <c r="E24" s="28" t="str">
        <f t="shared" si="0"/>
        <v/>
      </c>
      <c r="F24" s="38"/>
    </row>
    <row r="25" spans="1:6" ht="15.75" x14ac:dyDescent="0.25">
      <c r="A25" s="6">
        <v>22</v>
      </c>
      <c r="B25" s="42"/>
      <c r="C25" s="46"/>
      <c r="D25" s="26"/>
      <c r="E25" s="28" t="str">
        <f t="shared" si="0"/>
        <v/>
      </c>
      <c r="F25" s="38"/>
    </row>
    <row r="26" spans="1:6" ht="15.75" x14ac:dyDescent="0.25">
      <c r="A26" s="6">
        <v>23</v>
      </c>
      <c r="B26" s="42"/>
      <c r="C26" s="46"/>
      <c r="D26" s="26"/>
      <c r="E26" s="28" t="str">
        <f t="shared" si="0"/>
        <v/>
      </c>
      <c r="F26" s="38"/>
    </row>
    <row r="27" spans="1:6" ht="15.75" x14ac:dyDescent="0.25">
      <c r="A27" s="6">
        <v>24</v>
      </c>
      <c r="B27" s="42"/>
      <c r="C27" s="46"/>
      <c r="D27" s="26"/>
      <c r="E27" s="28" t="str">
        <f t="shared" si="0"/>
        <v/>
      </c>
      <c r="F27" s="38"/>
    </row>
    <row r="28" spans="1:6" ht="15.75" x14ac:dyDescent="0.25">
      <c r="A28" s="6">
        <v>25</v>
      </c>
      <c r="B28" s="42"/>
      <c r="C28" s="46"/>
      <c r="D28" s="26"/>
      <c r="E28" s="28" t="str">
        <f t="shared" si="0"/>
        <v/>
      </c>
      <c r="F28" s="38"/>
    </row>
    <row r="29" spans="1:6" ht="15.75" x14ac:dyDescent="0.25">
      <c r="A29" s="6">
        <v>26</v>
      </c>
      <c r="B29" s="42"/>
      <c r="C29" s="46"/>
      <c r="D29" s="26"/>
      <c r="E29" s="28" t="str">
        <f t="shared" si="0"/>
        <v/>
      </c>
      <c r="F29" s="38"/>
    </row>
    <row r="30" spans="1:6" ht="15.75" x14ac:dyDescent="0.25">
      <c r="A30" s="6">
        <v>27</v>
      </c>
      <c r="B30" s="42"/>
      <c r="C30" s="46"/>
      <c r="D30" s="26"/>
      <c r="E30" s="28" t="str">
        <f t="shared" si="0"/>
        <v/>
      </c>
      <c r="F30" s="38"/>
    </row>
    <row r="31" spans="1:6" ht="15.75" x14ac:dyDescent="0.25">
      <c r="A31" s="6">
        <v>28</v>
      </c>
      <c r="B31" s="42"/>
      <c r="C31" s="46"/>
      <c r="D31" s="26"/>
      <c r="E31" s="28" t="str">
        <f t="shared" si="0"/>
        <v/>
      </c>
      <c r="F31" s="38"/>
    </row>
    <row r="32" spans="1:6" ht="15.75" x14ac:dyDescent="0.25">
      <c r="A32" s="6">
        <v>29</v>
      </c>
      <c r="B32" s="42"/>
      <c r="C32" s="46"/>
      <c r="D32" s="26"/>
      <c r="E32" s="28" t="str">
        <f t="shared" si="0"/>
        <v/>
      </c>
      <c r="F32" s="38"/>
    </row>
    <row r="33" spans="1:6" ht="15.75" x14ac:dyDescent="0.25">
      <c r="A33" s="6">
        <v>30</v>
      </c>
      <c r="B33" s="42"/>
      <c r="C33" s="46"/>
      <c r="D33" s="26"/>
      <c r="E33" s="28" t="str">
        <f t="shared" si="0"/>
        <v/>
      </c>
      <c r="F33" s="38"/>
    </row>
    <row r="34" spans="1:6" x14ac:dyDescent="0.25">
      <c r="A34" s="139" t="s">
        <v>6</v>
      </c>
      <c r="B34" s="140"/>
      <c r="C34" s="140"/>
      <c r="D34" s="140"/>
      <c r="E34" s="70" t="str">
        <f>IF(SUM(E4:E33)=0,"",SUM(E4:E33))</f>
        <v/>
      </c>
      <c r="F34" s="72"/>
    </row>
    <row r="35" spans="1:6" ht="15.75" thickBot="1" x14ac:dyDescent="0.3">
      <c r="A35" s="146" t="s">
        <v>99</v>
      </c>
      <c r="B35" s="147"/>
      <c r="C35" s="147"/>
      <c r="D35" s="148"/>
      <c r="E35" s="29" t="str">
        <f>IF(E34="","",IF(E34&lt;=2760,E34*0.8,2760*0.8))</f>
        <v/>
      </c>
      <c r="F35" s="76" t="s">
        <v>126</v>
      </c>
    </row>
  </sheetData>
  <sheetProtection algorithmName="SHA-512" hashValue="xmHl6PAoJX+2Fna+uo3GTg8vL8qQ3veEwZpqAEi8dJW3qszrqDRySbTUYdMfE4o6iTMwx9jCaEMnMjzaKIBARQ==" saltValue="P/d+l10FflKiR2D4CbWaEw==" spinCount="100000" sheet="1" selectLockedCells="1"/>
  <mergeCells count="4">
    <mergeCell ref="A35:D35"/>
    <mergeCell ref="A1:F1"/>
    <mergeCell ref="A2:F2"/>
    <mergeCell ref="A34:D34"/>
  </mergeCells>
  <pageMargins left="0.7" right="0.7" top="0.75" bottom="0.75" header="0.3" footer="0.3"/>
  <pageSetup paperSize="9"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5"/>
  <sheetViews>
    <sheetView view="pageBreakPreview" topLeftCell="A4" zoomScaleNormal="100" zoomScaleSheetLayoutView="100" workbookViewId="0">
      <selection activeCell="C4" sqref="C4"/>
    </sheetView>
  </sheetViews>
  <sheetFormatPr defaultRowHeight="15" x14ac:dyDescent="0.25"/>
  <cols>
    <col min="1" max="1" width="5.42578125" customWidth="1"/>
    <col min="2" max="2" width="22" bestFit="1" customWidth="1"/>
    <col min="3" max="3" width="10.28515625" bestFit="1" customWidth="1"/>
    <col min="4" max="4" width="10.28515625" customWidth="1"/>
    <col min="5" max="5" width="13.85546875" customWidth="1"/>
    <col min="6" max="6" width="71.140625" customWidth="1"/>
  </cols>
  <sheetData>
    <row r="1" spans="1:6" x14ac:dyDescent="0.25">
      <c r="A1" s="175" t="s">
        <v>48</v>
      </c>
      <c r="B1" s="176"/>
      <c r="C1" s="176"/>
      <c r="D1" s="176"/>
      <c r="E1" s="176"/>
      <c r="F1" s="177"/>
    </row>
    <row r="2" spans="1:6" x14ac:dyDescent="0.25">
      <c r="A2" s="172"/>
      <c r="B2" s="173"/>
      <c r="C2" s="173"/>
      <c r="D2" s="173"/>
      <c r="E2" s="173"/>
      <c r="F2" s="174"/>
    </row>
    <row r="3" spans="1:6" ht="30" x14ac:dyDescent="0.25">
      <c r="A3" s="78" t="s">
        <v>1</v>
      </c>
      <c r="B3" s="79" t="s">
        <v>85</v>
      </c>
      <c r="C3" s="79" t="s">
        <v>72</v>
      </c>
      <c r="D3" s="79" t="s">
        <v>3</v>
      </c>
      <c r="E3" s="79" t="s">
        <v>5</v>
      </c>
      <c r="F3" s="75" t="s">
        <v>103</v>
      </c>
    </row>
    <row r="4" spans="1:6" ht="15.75" x14ac:dyDescent="0.25">
      <c r="A4" s="6">
        <v>1</v>
      </c>
      <c r="B4" s="3" t="s">
        <v>35</v>
      </c>
      <c r="C4" s="46"/>
      <c r="D4" s="37"/>
      <c r="E4" s="28" t="str">
        <f>IF(C4*D4&gt;0,C4*D4,"")</f>
        <v/>
      </c>
      <c r="F4" s="33"/>
    </row>
    <row r="5" spans="1:6" s="9" customFormat="1" ht="16.5" customHeight="1" x14ac:dyDescent="0.25">
      <c r="A5" s="6">
        <v>2</v>
      </c>
      <c r="B5" s="3" t="s">
        <v>36</v>
      </c>
      <c r="C5" s="46"/>
      <c r="D5" s="37"/>
      <c r="E5" s="28" t="str">
        <f t="shared" ref="E5:E33" si="0">IF(C5*D5&gt;0,C5*D5,"")</f>
        <v/>
      </c>
      <c r="F5" s="40"/>
    </row>
    <row r="6" spans="1:6" ht="15.75" x14ac:dyDescent="0.25">
      <c r="A6" s="6">
        <v>3</v>
      </c>
      <c r="B6" s="3" t="s">
        <v>37</v>
      </c>
      <c r="C6" s="46"/>
      <c r="D6" s="37"/>
      <c r="E6" s="28" t="str">
        <f t="shared" si="0"/>
        <v/>
      </c>
      <c r="F6" s="38"/>
    </row>
    <row r="7" spans="1:6" ht="15.75" x14ac:dyDescent="0.25">
      <c r="A7" s="6">
        <v>4</v>
      </c>
      <c r="B7" s="3" t="s">
        <v>38</v>
      </c>
      <c r="C7" s="47"/>
      <c r="D7" s="39"/>
      <c r="E7" s="28" t="str">
        <f t="shared" si="0"/>
        <v/>
      </c>
      <c r="F7" s="40"/>
    </row>
    <row r="8" spans="1:6" ht="15.75" x14ac:dyDescent="0.25">
      <c r="A8" s="6">
        <v>5</v>
      </c>
      <c r="B8" s="42"/>
      <c r="C8" s="46"/>
      <c r="D8" s="26"/>
      <c r="E8" s="28" t="str">
        <f t="shared" si="0"/>
        <v/>
      </c>
      <c r="F8" s="41"/>
    </row>
    <row r="9" spans="1:6" ht="15.75" x14ac:dyDescent="0.25">
      <c r="A9" s="6">
        <v>6</v>
      </c>
      <c r="B9" s="42"/>
      <c r="C9" s="46"/>
      <c r="D9" s="37"/>
      <c r="E9" s="28" t="str">
        <f t="shared" si="0"/>
        <v/>
      </c>
      <c r="F9" s="41"/>
    </row>
    <row r="10" spans="1:6" s="2" customFormat="1" ht="15.75" x14ac:dyDescent="0.25">
      <c r="A10" s="6">
        <v>7</v>
      </c>
      <c r="B10" s="42"/>
      <c r="C10" s="46"/>
      <c r="D10" s="37"/>
      <c r="E10" s="28" t="str">
        <f t="shared" si="0"/>
        <v/>
      </c>
      <c r="F10" s="41"/>
    </row>
    <row r="11" spans="1:6" ht="15.75" x14ac:dyDescent="0.25">
      <c r="A11" s="6">
        <v>8</v>
      </c>
      <c r="B11" s="42"/>
      <c r="C11" s="46"/>
      <c r="D11" s="26"/>
      <c r="E11" s="28" t="str">
        <f t="shared" si="0"/>
        <v/>
      </c>
      <c r="F11" s="38"/>
    </row>
    <row r="12" spans="1:6" ht="15.75" x14ac:dyDescent="0.25">
      <c r="A12" s="6">
        <v>9</v>
      </c>
      <c r="B12" s="42"/>
      <c r="C12" s="46"/>
      <c r="D12" s="26"/>
      <c r="E12" s="28" t="str">
        <f t="shared" si="0"/>
        <v/>
      </c>
      <c r="F12" s="38"/>
    </row>
    <row r="13" spans="1:6" ht="15.75" x14ac:dyDescent="0.25">
      <c r="A13" s="6">
        <v>10</v>
      </c>
      <c r="B13" s="42"/>
      <c r="C13" s="46"/>
      <c r="D13" s="26"/>
      <c r="E13" s="28" t="str">
        <f t="shared" si="0"/>
        <v/>
      </c>
      <c r="F13" s="38"/>
    </row>
    <row r="14" spans="1:6" ht="15.75" x14ac:dyDescent="0.25">
      <c r="A14" s="6">
        <v>11</v>
      </c>
      <c r="B14" s="42"/>
      <c r="C14" s="46"/>
      <c r="D14" s="26"/>
      <c r="E14" s="28" t="str">
        <f t="shared" si="0"/>
        <v/>
      </c>
      <c r="F14" s="38"/>
    </row>
    <row r="15" spans="1:6" ht="15.75" x14ac:dyDescent="0.25">
      <c r="A15" s="6">
        <v>12</v>
      </c>
      <c r="B15" s="42"/>
      <c r="C15" s="46"/>
      <c r="D15" s="26"/>
      <c r="E15" s="28" t="str">
        <f t="shared" si="0"/>
        <v/>
      </c>
      <c r="F15" s="38"/>
    </row>
    <row r="16" spans="1:6" ht="15.75" x14ac:dyDescent="0.25">
      <c r="A16" s="6">
        <v>13</v>
      </c>
      <c r="B16" s="42"/>
      <c r="C16" s="46"/>
      <c r="D16" s="26"/>
      <c r="E16" s="28" t="str">
        <f t="shared" si="0"/>
        <v/>
      </c>
      <c r="F16" s="38"/>
    </row>
    <row r="17" spans="1:6" ht="15.75" x14ac:dyDescent="0.25">
      <c r="A17" s="6">
        <v>14</v>
      </c>
      <c r="B17" s="42"/>
      <c r="C17" s="46"/>
      <c r="D17" s="26"/>
      <c r="E17" s="28" t="str">
        <f t="shared" si="0"/>
        <v/>
      </c>
      <c r="F17" s="38"/>
    </row>
    <row r="18" spans="1:6" ht="15.75" x14ac:dyDescent="0.25">
      <c r="A18" s="6">
        <v>15</v>
      </c>
      <c r="B18" s="42"/>
      <c r="C18" s="46"/>
      <c r="D18" s="26"/>
      <c r="E18" s="28" t="str">
        <f t="shared" si="0"/>
        <v/>
      </c>
      <c r="F18" s="38"/>
    </row>
    <row r="19" spans="1:6" ht="15.75" x14ac:dyDescent="0.25">
      <c r="A19" s="6">
        <v>16</v>
      </c>
      <c r="B19" s="42"/>
      <c r="C19" s="46"/>
      <c r="D19" s="26"/>
      <c r="E19" s="28" t="str">
        <f t="shared" si="0"/>
        <v/>
      </c>
      <c r="F19" s="38"/>
    </row>
    <row r="20" spans="1:6" ht="15.75" x14ac:dyDescent="0.25">
      <c r="A20" s="6">
        <v>17</v>
      </c>
      <c r="B20" s="42"/>
      <c r="C20" s="46"/>
      <c r="D20" s="26"/>
      <c r="E20" s="28" t="str">
        <f t="shared" si="0"/>
        <v/>
      </c>
      <c r="F20" s="38"/>
    </row>
    <row r="21" spans="1:6" ht="15.75" x14ac:dyDescent="0.25">
      <c r="A21" s="6">
        <v>18</v>
      </c>
      <c r="B21" s="42"/>
      <c r="C21" s="46"/>
      <c r="D21" s="26"/>
      <c r="E21" s="28" t="str">
        <f t="shared" si="0"/>
        <v/>
      </c>
      <c r="F21" s="38"/>
    </row>
    <row r="22" spans="1:6" ht="15.75" x14ac:dyDescent="0.25">
      <c r="A22" s="6">
        <v>19</v>
      </c>
      <c r="B22" s="42"/>
      <c r="C22" s="46"/>
      <c r="D22" s="26"/>
      <c r="E22" s="28" t="str">
        <f t="shared" si="0"/>
        <v/>
      </c>
      <c r="F22" s="38"/>
    </row>
    <row r="23" spans="1:6" ht="15.75" x14ac:dyDescent="0.25">
      <c r="A23" s="6">
        <v>20</v>
      </c>
      <c r="B23" s="42"/>
      <c r="C23" s="46"/>
      <c r="D23" s="26"/>
      <c r="E23" s="28" t="str">
        <f t="shared" si="0"/>
        <v/>
      </c>
      <c r="F23" s="38"/>
    </row>
    <row r="24" spans="1:6" ht="15.75" x14ac:dyDescent="0.25">
      <c r="A24" s="6">
        <v>21</v>
      </c>
      <c r="B24" s="42"/>
      <c r="C24" s="46"/>
      <c r="D24" s="26"/>
      <c r="E24" s="28" t="str">
        <f t="shared" si="0"/>
        <v/>
      </c>
      <c r="F24" s="38"/>
    </row>
    <row r="25" spans="1:6" ht="15.75" x14ac:dyDescent="0.25">
      <c r="A25" s="6">
        <v>22</v>
      </c>
      <c r="B25" s="42"/>
      <c r="C25" s="46"/>
      <c r="D25" s="26"/>
      <c r="E25" s="28" t="str">
        <f t="shared" si="0"/>
        <v/>
      </c>
      <c r="F25" s="38"/>
    </row>
    <row r="26" spans="1:6" ht="15.75" x14ac:dyDescent="0.25">
      <c r="A26" s="6">
        <v>23</v>
      </c>
      <c r="B26" s="42"/>
      <c r="C26" s="46"/>
      <c r="D26" s="26"/>
      <c r="E26" s="28" t="str">
        <f t="shared" si="0"/>
        <v/>
      </c>
      <c r="F26" s="38"/>
    </row>
    <row r="27" spans="1:6" ht="15.75" x14ac:dyDescent="0.25">
      <c r="A27" s="6">
        <v>24</v>
      </c>
      <c r="B27" s="42"/>
      <c r="C27" s="46"/>
      <c r="D27" s="26"/>
      <c r="E27" s="28" t="str">
        <f t="shared" si="0"/>
        <v/>
      </c>
      <c r="F27" s="38"/>
    </row>
    <row r="28" spans="1:6" ht="15.75" x14ac:dyDescent="0.25">
      <c r="A28" s="6">
        <v>25</v>
      </c>
      <c r="B28" s="42"/>
      <c r="C28" s="46"/>
      <c r="D28" s="26"/>
      <c r="E28" s="28" t="str">
        <f t="shared" si="0"/>
        <v/>
      </c>
      <c r="F28" s="38"/>
    </row>
    <row r="29" spans="1:6" ht="15.75" x14ac:dyDescent="0.25">
      <c r="A29" s="6">
        <v>26</v>
      </c>
      <c r="B29" s="42"/>
      <c r="C29" s="46"/>
      <c r="D29" s="26"/>
      <c r="E29" s="28" t="str">
        <f t="shared" si="0"/>
        <v/>
      </c>
      <c r="F29" s="38"/>
    </row>
    <row r="30" spans="1:6" ht="15.75" x14ac:dyDescent="0.25">
      <c r="A30" s="6">
        <v>27</v>
      </c>
      <c r="B30" s="42"/>
      <c r="C30" s="46"/>
      <c r="D30" s="26"/>
      <c r="E30" s="28" t="str">
        <f t="shared" si="0"/>
        <v/>
      </c>
      <c r="F30" s="38"/>
    </row>
    <row r="31" spans="1:6" ht="15.75" x14ac:dyDescent="0.25">
      <c r="A31" s="6">
        <v>28</v>
      </c>
      <c r="B31" s="42"/>
      <c r="C31" s="46"/>
      <c r="D31" s="26"/>
      <c r="E31" s="28" t="str">
        <f t="shared" si="0"/>
        <v/>
      </c>
      <c r="F31" s="38"/>
    </row>
    <row r="32" spans="1:6" ht="15.75" x14ac:dyDescent="0.25">
      <c r="A32" s="6">
        <v>29</v>
      </c>
      <c r="B32" s="42"/>
      <c r="C32" s="46"/>
      <c r="D32" s="26"/>
      <c r="E32" s="28" t="str">
        <f t="shared" si="0"/>
        <v/>
      </c>
      <c r="F32" s="38"/>
    </row>
    <row r="33" spans="1:6" ht="15.75" x14ac:dyDescent="0.25">
      <c r="A33" s="6">
        <v>30</v>
      </c>
      <c r="B33" s="42"/>
      <c r="C33" s="46"/>
      <c r="D33" s="26"/>
      <c r="E33" s="28" t="str">
        <f t="shared" si="0"/>
        <v/>
      </c>
      <c r="F33" s="38"/>
    </row>
    <row r="34" spans="1:6" x14ac:dyDescent="0.25">
      <c r="A34" s="139" t="s">
        <v>6</v>
      </c>
      <c r="B34" s="140"/>
      <c r="C34" s="140"/>
      <c r="D34" s="140"/>
      <c r="E34" s="70" t="str">
        <f>IF(SUM(E4:E33)=0,"",SUM(E4:E33))</f>
        <v/>
      </c>
      <c r="F34" s="72"/>
    </row>
    <row r="35" spans="1:6" ht="15.75" thickBot="1" x14ac:dyDescent="0.3">
      <c r="A35" s="146" t="s">
        <v>99</v>
      </c>
      <c r="B35" s="147"/>
      <c r="C35" s="147"/>
      <c r="D35" s="148"/>
      <c r="E35" s="29" t="str">
        <f>IF(E34="","",IF(E34&lt;=21250,E34*0.8,21250*0.8))</f>
        <v/>
      </c>
      <c r="F35" s="76" t="s">
        <v>127</v>
      </c>
    </row>
  </sheetData>
  <sheetProtection algorithmName="SHA-512" hashValue="gKlMvfIUnEWxaxLPdiFWhDnD8YERsaEhFuxzdqKIV8oXwMaKcSSF8joJb7G2fRvbO0eyb+y4ha5t5xsSuIt2Ow==" saltValue="SZuSNDg4TKeEYaaTGZ3ezA==" spinCount="100000" sheet="1" selectLockedCells="1"/>
  <mergeCells count="4">
    <mergeCell ref="A1:F1"/>
    <mergeCell ref="A2:F2"/>
    <mergeCell ref="A34:D34"/>
    <mergeCell ref="A35:D35"/>
  </mergeCells>
  <pageMargins left="0.7" right="0.7" top="0.75" bottom="0.75" header="0.3" footer="0.3"/>
  <pageSetup paperSize="9"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5"/>
  <sheetViews>
    <sheetView topLeftCell="A4" workbookViewId="0">
      <selection activeCell="C4" sqref="C4"/>
    </sheetView>
  </sheetViews>
  <sheetFormatPr defaultRowHeight="15" x14ac:dyDescent="0.25"/>
  <cols>
    <col min="1" max="1" width="5.42578125" customWidth="1"/>
    <col min="2" max="2" width="22" bestFit="1" customWidth="1"/>
    <col min="3" max="3" width="11" bestFit="1" customWidth="1"/>
    <col min="5" max="5" width="13.85546875" customWidth="1"/>
    <col min="6" max="6" width="71" customWidth="1"/>
  </cols>
  <sheetData>
    <row r="1" spans="1:6" ht="21" x14ac:dyDescent="0.35">
      <c r="A1" s="178" t="s">
        <v>65</v>
      </c>
      <c r="B1" s="179"/>
      <c r="C1" s="179"/>
      <c r="D1" s="179"/>
      <c r="E1" s="179"/>
      <c r="F1" s="180"/>
    </row>
    <row r="2" spans="1:6" x14ac:dyDescent="0.25">
      <c r="A2" s="172"/>
      <c r="B2" s="173"/>
      <c r="C2" s="173"/>
      <c r="D2" s="173"/>
      <c r="E2" s="173"/>
      <c r="F2" s="174"/>
    </row>
    <row r="3" spans="1:6" ht="30" x14ac:dyDescent="0.25">
      <c r="A3" s="78" t="s">
        <v>1</v>
      </c>
      <c r="B3" s="79" t="s">
        <v>86</v>
      </c>
      <c r="C3" s="79" t="s">
        <v>72</v>
      </c>
      <c r="D3" s="79" t="s">
        <v>3</v>
      </c>
      <c r="E3" s="79" t="s">
        <v>5</v>
      </c>
      <c r="F3" s="75" t="s">
        <v>103</v>
      </c>
    </row>
    <row r="4" spans="1:6" ht="15.75" x14ac:dyDescent="0.25">
      <c r="A4" s="6">
        <v>1</v>
      </c>
      <c r="B4" s="3" t="s">
        <v>39</v>
      </c>
      <c r="C4" s="46"/>
      <c r="D4" s="50"/>
      <c r="E4" s="28" t="str">
        <f>IF(C4*D4=0,"",C4*D4)</f>
        <v/>
      </c>
      <c r="F4" s="33"/>
    </row>
    <row r="5" spans="1:6" s="9" customFormat="1" ht="16.5" customHeight="1" x14ac:dyDescent="0.25">
      <c r="A5" s="6">
        <v>2</v>
      </c>
      <c r="B5" s="3" t="s">
        <v>40</v>
      </c>
      <c r="C5" s="46"/>
      <c r="D5" s="50"/>
      <c r="E5" s="28" t="str">
        <f t="shared" ref="E5:E33" si="0">IF(C5*D5=0,"",C5*D5)</f>
        <v/>
      </c>
      <c r="F5" s="38"/>
    </row>
    <row r="6" spans="1:6" ht="15.75" x14ac:dyDescent="0.25">
      <c r="A6" s="6">
        <v>3</v>
      </c>
      <c r="B6" s="3" t="s">
        <v>41</v>
      </c>
      <c r="C6" s="46"/>
      <c r="D6" s="50"/>
      <c r="E6" s="28" t="str">
        <f t="shared" si="0"/>
        <v/>
      </c>
      <c r="F6" s="38"/>
    </row>
    <row r="7" spans="1:6" ht="15.75" x14ac:dyDescent="0.25">
      <c r="A7" s="6">
        <v>4</v>
      </c>
      <c r="B7" s="3" t="s">
        <v>42</v>
      </c>
      <c r="C7" s="47"/>
      <c r="D7" s="51"/>
      <c r="E7" s="28" t="str">
        <f t="shared" si="0"/>
        <v/>
      </c>
      <c r="F7" s="40"/>
    </row>
    <row r="8" spans="1:6" ht="15.75" x14ac:dyDescent="0.25">
      <c r="A8" s="6">
        <v>5</v>
      </c>
      <c r="B8" s="42"/>
      <c r="C8" s="46"/>
      <c r="D8" s="50"/>
      <c r="E8" s="28" t="str">
        <f t="shared" si="0"/>
        <v/>
      </c>
      <c r="F8" s="41"/>
    </row>
    <row r="9" spans="1:6" ht="15.75" x14ac:dyDescent="0.25">
      <c r="A9" s="6">
        <v>6</v>
      </c>
      <c r="B9" s="42"/>
      <c r="C9" s="46"/>
      <c r="D9" s="50"/>
      <c r="E9" s="28" t="str">
        <f t="shared" si="0"/>
        <v/>
      </c>
      <c r="F9" s="41"/>
    </row>
    <row r="10" spans="1:6" s="2" customFormat="1" ht="15.75" x14ac:dyDescent="0.25">
      <c r="A10" s="6">
        <v>7</v>
      </c>
      <c r="B10" s="42"/>
      <c r="C10" s="46"/>
      <c r="D10" s="50"/>
      <c r="E10" s="28" t="str">
        <f t="shared" si="0"/>
        <v/>
      </c>
      <c r="F10" s="41"/>
    </row>
    <row r="11" spans="1:6" ht="15.75" x14ac:dyDescent="0.25">
      <c r="A11" s="6">
        <v>8</v>
      </c>
      <c r="B11" s="42"/>
      <c r="C11" s="46"/>
      <c r="D11" s="50"/>
      <c r="E11" s="28" t="str">
        <f t="shared" si="0"/>
        <v/>
      </c>
      <c r="F11" s="38"/>
    </row>
    <row r="12" spans="1:6" ht="15.75" x14ac:dyDescent="0.25">
      <c r="A12" s="6">
        <v>9</v>
      </c>
      <c r="B12" s="42"/>
      <c r="C12" s="46"/>
      <c r="D12" s="50"/>
      <c r="E12" s="28" t="str">
        <f t="shared" si="0"/>
        <v/>
      </c>
      <c r="F12" s="38"/>
    </row>
    <row r="13" spans="1:6" ht="15.75" x14ac:dyDescent="0.25">
      <c r="A13" s="6">
        <v>10</v>
      </c>
      <c r="B13" s="42"/>
      <c r="C13" s="46"/>
      <c r="D13" s="50"/>
      <c r="E13" s="28" t="str">
        <f t="shared" si="0"/>
        <v/>
      </c>
      <c r="F13" s="38"/>
    </row>
    <row r="14" spans="1:6" ht="15.75" x14ac:dyDescent="0.25">
      <c r="A14" s="6">
        <v>11</v>
      </c>
      <c r="B14" s="42"/>
      <c r="C14" s="46"/>
      <c r="D14" s="50"/>
      <c r="E14" s="28" t="str">
        <f t="shared" si="0"/>
        <v/>
      </c>
      <c r="F14" s="38"/>
    </row>
    <row r="15" spans="1:6" ht="15.75" x14ac:dyDescent="0.25">
      <c r="A15" s="6">
        <v>12</v>
      </c>
      <c r="B15" s="42"/>
      <c r="C15" s="46"/>
      <c r="D15" s="50"/>
      <c r="E15" s="28" t="str">
        <f t="shared" si="0"/>
        <v/>
      </c>
      <c r="F15" s="38"/>
    </row>
    <row r="16" spans="1:6" ht="15.75" x14ac:dyDescent="0.25">
      <c r="A16" s="6">
        <v>13</v>
      </c>
      <c r="B16" s="42"/>
      <c r="C16" s="46"/>
      <c r="D16" s="50"/>
      <c r="E16" s="28" t="str">
        <f t="shared" si="0"/>
        <v/>
      </c>
      <c r="F16" s="38"/>
    </row>
    <row r="17" spans="1:6" ht="15.75" x14ac:dyDescent="0.25">
      <c r="A17" s="6">
        <v>14</v>
      </c>
      <c r="B17" s="42"/>
      <c r="C17" s="46"/>
      <c r="D17" s="50"/>
      <c r="E17" s="28" t="str">
        <f t="shared" si="0"/>
        <v/>
      </c>
      <c r="F17" s="38"/>
    </row>
    <row r="18" spans="1:6" ht="15.75" x14ac:dyDescent="0.25">
      <c r="A18" s="6">
        <v>15</v>
      </c>
      <c r="B18" s="42"/>
      <c r="C18" s="46"/>
      <c r="D18" s="50"/>
      <c r="E18" s="28" t="str">
        <f t="shared" si="0"/>
        <v/>
      </c>
      <c r="F18" s="38"/>
    </row>
    <row r="19" spans="1:6" ht="15.75" x14ac:dyDescent="0.25">
      <c r="A19" s="6">
        <v>16</v>
      </c>
      <c r="B19" s="42"/>
      <c r="C19" s="46"/>
      <c r="D19" s="50"/>
      <c r="E19" s="28" t="str">
        <f t="shared" si="0"/>
        <v/>
      </c>
      <c r="F19" s="38"/>
    </row>
    <row r="20" spans="1:6" ht="15.75" x14ac:dyDescent="0.25">
      <c r="A20" s="6">
        <v>17</v>
      </c>
      <c r="B20" s="42"/>
      <c r="C20" s="46"/>
      <c r="D20" s="50"/>
      <c r="E20" s="28" t="str">
        <f t="shared" si="0"/>
        <v/>
      </c>
      <c r="F20" s="38"/>
    </row>
    <row r="21" spans="1:6" ht="15.75" x14ac:dyDescent="0.25">
      <c r="A21" s="6">
        <v>18</v>
      </c>
      <c r="B21" s="42"/>
      <c r="C21" s="46"/>
      <c r="D21" s="50"/>
      <c r="E21" s="28" t="str">
        <f t="shared" si="0"/>
        <v/>
      </c>
      <c r="F21" s="38"/>
    </row>
    <row r="22" spans="1:6" ht="15.75" x14ac:dyDescent="0.25">
      <c r="A22" s="6">
        <v>19</v>
      </c>
      <c r="B22" s="42"/>
      <c r="C22" s="46"/>
      <c r="D22" s="50"/>
      <c r="E22" s="28" t="str">
        <f t="shared" si="0"/>
        <v/>
      </c>
      <c r="F22" s="38"/>
    </row>
    <row r="23" spans="1:6" ht="15.75" x14ac:dyDescent="0.25">
      <c r="A23" s="6">
        <v>20</v>
      </c>
      <c r="B23" s="42"/>
      <c r="C23" s="46"/>
      <c r="D23" s="50"/>
      <c r="E23" s="28" t="str">
        <f t="shared" si="0"/>
        <v/>
      </c>
      <c r="F23" s="38"/>
    </row>
    <row r="24" spans="1:6" ht="15.75" x14ac:dyDescent="0.25">
      <c r="A24" s="6">
        <v>21</v>
      </c>
      <c r="B24" s="42"/>
      <c r="C24" s="46"/>
      <c r="D24" s="50"/>
      <c r="E24" s="28" t="str">
        <f t="shared" si="0"/>
        <v/>
      </c>
      <c r="F24" s="38"/>
    </row>
    <row r="25" spans="1:6" ht="15.75" x14ac:dyDescent="0.25">
      <c r="A25" s="6">
        <v>22</v>
      </c>
      <c r="B25" s="42"/>
      <c r="C25" s="46"/>
      <c r="D25" s="50"/>
      <c r="E25" s="28" t="str">
        <f t="shared" si="0"/>
        <v/>
      </c>
      <c r="F25" s="38"/>
    </row>
    <row r="26" spans="1:6" ht="15.75" x14ac:dyDescent="0.25">
      <c r="A26" s="6">
        <v>23</v>
      </c>
      <c r="B26" s="42"/>
      <c r="C26" s="46"/>
      <c r="D26" s="50"/>
      <c r="E26" s="28" t="str">
        <f t="shared" si="0"/>
        <v/>
      </c>
      <c r="F26" s="38"/>
    </row>
    <row r="27" spans="1:6" ht="15.75" x14ac:dyDescent="0.25">
      <c r="A27" s="6">
        <v>24</v>
      </c>
      <c r="B27" s="42"/>
      <c r="C27" s="46"/>
      <c r="D27" s="50"/>
      <c r="E27" s="28" t="str">
        <f t="shared" si="0"/>
        <v/>
      </c>
      <c r="F27" s="38"/>
    </row>
    <row r="28" spans="1:6" ht="15.75" x14ac:dyDescent="0.25">
      <c r="A28" s="6">
        <v>25</v>
      </c>
      <c r="B28" s="42"/>
      <c r="C28" s="46"/>
      <c r="D28" s="50"/>
      <c r="E28" s="28" t="str">
        <f t="shared" si="0"/>
        <v/>
      </c>
      <c r="F28" s="38"/>
    </row>
    <row r="29" spans="1:6" ht="15.75" x14ac:dyDescent="0.25">
      <c r="A29" s="6">
        <v>26</v>
      </c>
      <c r="B29" s="42"/>
      <c r="C29" s="46"/>
      <c r="D29" s="50"/>
      <c r="E29" s="28" t="str">
        <f t="shared" si="0"/>
        <v/>
      </c>
      <c r="F29" s="38"/>
    </row>
    <row r="30" spans="1:6" ht="15.75" x14ac:dyDescent="0.25">
      <c r="A30" s="6">
        <v>27</v>
      </c>
      <c r="B30" s="42"/>
      <c r="C30" s="46"/>
      <c r="D30" s="50"/>
      <c r="E30" s="28" t="str">
        <f t="shared" si="0"/>
        <v/>
      </c>
      <c r="F30" s="38"/>
    </row>
    <row r="31" spans="1:6" ht="15.75" x14ac:dyDescent="0.25">
      <c r="A31" s="6">
        <v>28</v>
      </c>
      <c r="B31" s="42"/>
      <c r="C31" s="46"/>
      <c r="D31" s="50"/>
      <c r="E31" s="28" t="str">
        <f t="shared" si="0"/>
        <v/>
      </c>
      <c r="F31" s="38"/>
    </row>
    <row r="32" spans="1:6" ht="15.75" x14ac:dyDescent="0.25">
      <c r="A32" s="6">
        <v>29</v>
      </c>
      <c r="B32" s="42"/>
      <c r="C32" s="46"/>
      <c r="D32" s="50"/>
      <c r="E32" s="28" t="str">
        <f t="shared" si="0"/>
        <v/>
      </c>
      <c r="F32" s="38"/>
    </row>
    <row r="33" spans="1:6" ht="15.75" x14ac:dyDescent="0.25">
      <c r="A33" s="6">
        <v>30</v>
      </c>
      <c r="B33" s="42"/>
      <c r="C33" s="46"/>
      <c r="D33" s="50"/>
      <c r="E33" s="28" t="str">
        <f t="shared" si="0"/>
        <v/>
      </c>
      <c r="F33" s="38"/>
    </row>
    <row r="34" spans="1:6" x14ac:dyDescent="0.25">
      <c r="A34" s="139" t="s">
        <v>6</v>
      </c>
      <c r="B34" s="140"/>
      <c r="C34" s="140"/>
      <c r="D34" s="140"/>
      <c r="E34" s="70" t="str">
        <f>IF(SUM(E4:E33)=0,"",SUM(E4:E33))</f>
        <v/>
      </c>
      <c r="F34" s="72"/>
    </row>
    <row r="35" spans="1:6" ht="15.75" thickBot="1" x14ac:dyDescent="0.3">
      <c r="A35" s="146" t="s">
        <v>99</v>
      </c>
      <c r="B35" s="147"/>
      <c r="C35" s="147"/>
      <c r="D35" s="148"/>
      <c r="E35" s="29" t="str">
        <f>IF(E34="","",IF(E34/'Annex A'!D32&lt;=476.25,E34*0.8,'Annex A'!D32*476.25*0.8))</f>
        <v/>
      </c>
      <c r="F35" s="71" t="s">
        <v>128</v>
      </c>
    </row>
  </sheetData>
  <sheetProtection algorithmName="SHA-512" hashValue="vLodFHlMhj/dLMV2r4i0vn6vJiz6v5/u6CUh2i0nnoMDcZjxc9wZbd+WaM4MpGOeLct7QpYSG/TwTo03efjI4Q==" saltValue="2z+6SYVCAgBuoTVaiHPgIg==" spinCount="100000" sheet="1" selectLockedCells="1"/>
  <mergeCells count="4">
    <mergeCell ref="A1:F1"/>
    <mergeCell ref="A2:F2"/>
    <mergeCell ref="A34:D34"/>
    <mergeCell ref="A35:D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Annex A</vt:lpstr>
      <vt:lpstr>1. Shower Stall</vt:lpstr>
      <vt:lpstr>2. WC</vt:lpstr>
      <vt:lpstr>3. UR</vt:lpstr>
      <vt:lpstr>4. WHB</vt:lpstr>
      <vt:lpstr>5. Locker</vt:lpstr>
      <vt:lpstr>6. Other Sanitary Fittings</vt:lpstr>
      <vt:lpstr>7. Builder's Works</vt:lpstr>
      <vt:lpstr>8. Finishings</vt:lpstr>
      <vt:lpstr>9. M&amp;E works</vt:lpstr>
      <vt:lpstr>10. Bicycle facilities</vt:lpstr>
      <vt:lpstr>11. Bicycle Parking</vt:lpstr>
      <vt:lpstr>'1. Shower Stall'!_ftn1</vt:lpstr>
      <vt:lpstr>'1. Shower Stall'!_ftnref1</vt:lpstr>
      <vt:lpstr>'1. Shower Stall'!Print_Area</vt:lpstr>
      <vt:lpstr>'2. WC'!Print_Area</vt:lpstr>
      <vt:lpstr>'3. UR'!Print_Area</vt:lpstr>
      <vt:lpstr>'4. WHB'!Print_Area</vt:lpstr>
      <vt:lpstr>'5. Locker'!Print_Area</vt:lpstr>
      <vt:lpstr>'6. Other Sanitary Fittings'!Print_Area</vt:lpstr>
      <vt:lpstr>'Annex 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2018-12-05T07:05:44Z</cp:lastPrinted>
  <dcterms:created xsi:type="dcterms:W3CDTF">2018-11-28T03:56:20Z</dcterms:created>
  <dcterms:modified xsi:type="dcterms:W3CDTF">2022-05-17T09:15:16Z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3db910-0838-4c35-bb3a-1ee21aa199ac_Enabled">
    <vt:lpwstr>true</vt:lpwstr>
  </property>
  <property fmtid="{D5CDD505-2E9C-101B-9397-08002B2CF9AE}" pid="3" name="MSIP_Label_153db910-0838-4c35-bb3a-1ee21aa199ac_SetDate">
    <vt:lpwstr>2022-04-07T09:17:51Z</vt:lpwstr>
  </property>
  <property fmtid="{D5CDD505-2E9C-101B-9397-08002B2CF9AE}" pid="4" name="MSIP_Label_153db910-0838-4c35-bb3a-1ee21aa199ac_Method">
    <vt:lpwstr>Privileged</vt:lpwstr>
  </property>
  <property fmtid="{D5CDD505-2E9C-101B-9397-08002B2CF9AE}" pid="5" name="MSIP_Label_153db910-0838-4c35-bb3a-1ee21aa199ac_Name">
    <vt:lpwstr>Sensitive Normal</vt:lpwstr>
  </property>
  <property fmtid="{D5CDD505-2E9C-101B-9397-08002B2CF9AE}" pid="6" name="MSIP_Label_153db910-0838-4c35-bb3a-1ee21aa199ac_SiteId">
    <vt:lpwstr>0b11c524-9a1c-4e1b-84cb-6336aefc2243</vt:lpwstr>
  </property>
  <property fmtid="{D5CDD505-2E9C-101B-9397-08002B2CF9AE}" pid="7" name="MSIP_Label_153db910-0838-4c35-bb3a-1ee21aa199ac_ActionId">
    <vt:lpwstr>e0a264b5-dbb2-478a-aa19-18c64f34773c</vt:lpwstr>
  </property>
  <property fmtid="{D5CDD505-2E9C-101B-9397-08002B2CF9AE}" pid="8" name="MSIP_Label_153db910-0838-4c35-bb3a-1ee21aa199ac_ContentBits">
    <vt:lpwstr>0</vt:lpwstr>
  </property>
</Properties>
</file>